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" sheetId="1" state="visible" r:id="rId1"/>
    <sheet xmlns:r="http://schemas.openxmlformats.org/officeDocument/2006/relationships" name="Cierre del día" sheetId="2" state="visible" r:id="rId2"/>
    <sheet xmlns:r="http://schemas.openxmlformats.org/officeDocument/2006/relationships" name="Mis 3 números" sheetId="3" state="visible" r:id="rId3"/>
    <sheet xmlns:r="http://schemas.openxmlformats.org/officeDocument/2006/relationships" name="Ej. restaurante" sheetId="4" state="visible" r:id="rId4"/>
    <sheet xmlns:r="http://schemas.openxmlformats.org/officeDocument/2006/relationships" name="Ej. clínica dental" sheetId="5" state="visible" r:id="rId5"/>
    <sheet xmlns:r="http://schemas.openxmlformats.org/officeDocument/2006/relationships" name="Ej. barbería o salón" sheetId="6" state="visible" r:id="rId6"/>
    <sheet xmlns:r="http://schemas.openxmlformats.org/officeDocument/2006/relationships" name="Ej. tienda" sheetId="7" state="visible" r:id="rId7"/>
    <sheet xmlns:r="http://schemas.openxmlformats.org/officeDocument/2006/relationships" name="Ej. gimnasio" sheetId="8" state="visible" r:id="rId8"/>
    <sheet xmlns:r="http://schemas.openxmlformats.org/officeDocument/2006/relationships" name="Ej. clínica o consultorio" sheetId="9" state="visible" r:id="rId9"/>
    <sheet xmlns:r="http://schemas.openxmlformats.org/officeDocument/2006/relationships" name="Cómo se calcula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&quot;S/ &quot;#,##0.00;[Red]-&quot;S/ &quot;#,##0.00"/>
    <numFmt numFmtId="166" formatCode="&quot;S/ &quot;#,##0;[Red]-&quot;S/ &quot;#,##0"/>
    <numFmt numFmtId="167" formatCode="0.0&quot; %&quot;"/>
    <numFmt numFmtId="168" formatCode="0.0"/>
  </numFmts>
  <fonts count="12">
    <font>
      <name val="Calibri"/>
      <family val="2"/>
      <color theme="1"/>
      <sz val="11"/>
      <scheme val="minor"/>
    </font>
    <font>
      <b val="1"/>
      <sz val="14"/>
    </font>
    <font>
      <i val="1"/>
      <color rgb="0055555F"/>
      <sz val="10"/>
    </font>
    <font>
      <b val="1"/>
      <color rgb="0008080A"/>
    </font>
    <font>
      <b val="1"/>
      <color rgb="00FFFFFF"/>
    </font>
    <font>
      <b val="1"/>
    </font>
    <font/>
    <font>
      <color rgb="0055555F"/>
      <sz val="9"/>
    </font>
    <font>
      <b val="1"/>
      <color rgb="00F2C75C"/>
    </font>
    <font>
      <b val="1"/>
      <sz val="13"/>
    </font>
    <font>
      <sz val="11"/>
    </font>
    <font>
      <b val="1"/>
      <sz val="11"/>
    </font>
  </fonts>
  <fills count="6">
    <fill>
      <patternFill/>
    </fill>
    <fill>
      <patternFill patternType="gray125"/>
    </fill>
    <fill>
      <patternFill patternType="solid">
        <fgColor rgb="00F2C75C"/>
      </patternFill>
    </fill>
    <fill>
      <patternFill patternType="solid">
        <fgColor rgb="0008080A"/>
      </patternFill>
    </fill>
    <fill>
      <patternFill patternType="solid">
        <fgColor rgb="00FFF4CC"/>
      </patternFill>
    </fill>
    <fill>
      <patternFill patternType="solid">
        <fgColor rgb="00F1F1F3"/>
      </patternFill>
    </fill>
  </fills>
  <borders count="2">
    <border>
      <left/>
      <right/>
      <top/>
      <bottom/>
      <diagonal/>
    </border>
    <border>
      <left style="thin">
        <color rgb="00D5D5DA"/>
      </left>
      <right style="thin">
        <color rgb="00D5D5DA"/>
      </right>
      <top style="thin">
        <color rgb="00D5D5DA"/>
      </top>
      <bottom style="thin">
        <color rgb="00D5D5DA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/>
    </xf>
    <xf numFmtId="164" fontId="0" fillId="4" borderId="1" pivotButton="0" quotePrefix="0" xfId="0"/>
    <xf numFmtId="165" fontId="0" fillId="4" borderId="1" pivotButton="0" quotePrefix="0" xfId="0"/>
    <xf numFmtId="166" fontId="0" fillId="5" borderId="1" pivotButton="0" quotePrefix="0" xfId="0"/>
    <xf numFmtId="3" fontId="0" fillId="4" borderId="1" pivotButton="0" quotePrefix="0" xfId="0"/>
    <xf numFmtId="166" fontId="0" fillId="4" borderId="1" pivotButton="0" quotePrefix="0" xfId="0"/>
    <xf numFmtId="0" fontId="0" fillId="5" borderId="1" pivotButton="0" quotePrefix="0" xfId="0"/>
    <xf numFmtId="3" fontId="0" fillId="5" borderId="1" pivotButton="0" quotePrefix="0" xfId="0"/>
    <xf numFmtId="165" fontId="0" fillId="5" borderId="1" pivotButton="0" quotePrefix="0" xfId="0"/>
    <xf numFmtId="0" fontId="4" fillId="3" borderId="1" pivotButton="0" quotePrefix="0" xfId="0"/>
    <xf numFmtId="166" fontId="4" fillId="3" borderId="1" pivotButton="0" quotePrefix="0" xfId="0"/>
    <xf numFmtId="3" fontId="4" fillId="3" borderId="1" pivotButton="0" quotePrefix="0" xfId="0"/>
    <xf numFmtId="0" fontId="6" fillId="0" borderId="0" applyAlignment="1" pivotButton="0" quotePrefix="0" xfId="0">
      <alignment vertical="center" wrapText="1"/>
    </xf>
    <xf numFmtId="0" fontId="0" fillId="4" borderId="1" applyAlignment="1" pivotButton="0" quotePrefix="0" xfId="0">
      <alignment horizontal="right" vertical="center"/>
    </xf>
    <xf numFmtId="0" fontId="7" fillId="0" borderId="0" applyAlignment="1" pivotButton="0" quotePrefix="0" xfId="0">
      <alignment vertical="center" wrapText="1"/>
    </xf>
    <xf numFmtId="0" fontId="8" fillId="3" borderId="0" pivotButton="0" quotePrefix="0" xfId="0"/>
    <xf numFmtId="0" fontId="0" fillId="3" borderId="0" pivotButton="0" quotePrefix="0" xfId="0"/>
    <xf numFmtId="0" fontId="5" fillId="0" borderId="0" applyAlignment="1" pivotButton="0" quotePrefix="0" xfId="0">
      <alignment vertical="center" wrapText="1"/>
    </xf>
    <xf numFmtId="166" fontId="9" fillId="5" borderId="1" applyAlignment="1" pivotButton="0" quotePrefix="0" xfId="0">
      <alignment horizontal="right" vertical="center"/>
    </xf>
    <xf numFmtId="2" fontId="0" fillId="5" borderId="1" applyAlignment="1" pivotButton="0" quotePrefix="0" xfId="0">
      <alignment horizontal="right" vertical="center"/>
    </xf>
    <xf numFmtId="3" fontId="0" fillId="5" borderId="1" applyAlignment="1" pivotButton="0" quotePrefix="0" xfId="0">
      <alignment horizontal="right" vertical="center"/>
    </xf>
    <xf numFmtId="166" fontId="0" fillId="5" borderId="1" applyAlignment="1" pivotButton="0" quotePrefix="0" xfId="0">
      <alignment horizontal="right" vertical="center"/>
    </xf>
    <xf numFmtId="165" fontId="0" fillId="5" borderId="1" applyAlignment="1" pivotButton="0" quotePrefix="0" xfId="0">
      <alignment horizontal="right" vertical="center"/>
    </xf>
    <xf numFmtId="0" fontId="0" fillId="5" borderId="1" applyAlignment="1" pivotButton="0" quotePrefix="0" xfId="0">
      <alignment horizontal="right" vertical="center"/>
    </xf>
    <xf numFmtId="166" fontId="0" fillId="4" borderId="1" applyAlignment="1" pivotButton="0" quotePrefix="0" xfId="0">
      <alignment horizontal="right" vertical="center"/>
    </xf>
    <xf numFmtId="3" fontId="0" fillId="4" borderId="1" applyAlignment="1" pivotButton="0" quotePrefix="0" xfId="0">
      <alignment horizontal="right" vertical="center"/>
    </xf>
    <xf numFmtId="165" fontId="0" fillId="4" borderId="1" applyAlignment="1" pivotButton="0" quotePrefix="0" xfId="0">
      <alignment horizontal="right" vertical="center"/>
    </xf>
    <xf numFmtId="167" fontId="0" fillId="4" borderId="1" applyAlignment="1" pivotButton="0" quotePrefix="0" xfId="0">
      <alignment horizontal="right" vertical="center"/>
    </xf>
    <xf numFmtId="168" fontId="0" fillId="4" borderId="1" applyAlignment="1" pivotButton="0" quotePrefix="0" xfId="0">
      <alignment horizontal="right" vertical="center"/>
    </xf>
    <xf numFmtId="167" fontId="0" fillId="5" borderId="1" applyAlignment="1" pivotButton="0" quotePrefix="0" xfId="0">
      <alignment horizontal="right" vertical="center"/>
    </xf>
    <xf numFmtId="0" fontId="1" fillId="2" borderId="0" pivotButton="0" quotePrefix="0" xfId="0"/>
    <xf numFmtId="0" fontId="2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1">
    <dxf>
      <font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¿Cuánto ganaste de verdad? Tus 3 números · Cómo usar esta plantilla</t>
        </is>
      </c>
    </row>
    <row r="2">
      <c r="A2" s="2" t="inlineStr"/>
    </row>
    <row r="3">
      <c r="A3" s="2" t="inlineStr">
        <is>
          <t>1. Mira primero la hoja de ejemplo de tu rubro (las que empiezan con «Ej.»). Así se ve la plantilla llena. Son inventadas.</t>
        </is>
      </c>
    </row>
    <row r="4">
      <c r="A4" s="2" t="inlineStr">
        <is>
          <t>2. Cada noche, al cerrar caja, llena una fila de «Cierre del día»: cómo te pagaron, por dónde te compraron y de dónde vino cada cliente nuevo.</t>
        </is>
      </c>
    </row>
    <row r="5">
      <c r="A5" s="2" t="inlineStr">
        <is>
          <t>3. Una vez al mes, en «Mis 3 números», llena lo amarillo que no sale del cierre: costo de lo vendido, comisiones, envíos, publicidad y fijos.</t>
        </is>
      </c>
    </row>
    <row r="6">
      <c r="A6" s="2" t="inlineStr">
        <is>
          <t>4. Arriba de «Mis 3 números» salen tus 3 números. El número 2 aparece solo como «Meta del día» en el cierre.</t>
        </is>
      </c>
    </row>
    <row r="7">
      <c r="A7" s="2" t="inlineStr">
        <is>
          <t>5. Si no vas a anotar todos los días, escribe tus totales del mes encima de las celdas amarillas de «Mis 3 números».</t>
        </is>
      </c>
    </row>
    <row r="8">
      <c r="A8" s="2" t="inlineStr"/>
    </row>
    <row r="9">
      <c r="A9" s="3" t="inlineStr">
        <is>
          <t>No es asesoría contable ni tributaria. Es una cuenta de caja para que veas tu plata. El IGV, la renta y lo que declaras, con tu contador.</t>
        </is>
      </c>
    </row>
    <row r="10">
      <c r="A10" s="2" t="inlineStr">
        <is>
          <t>Eros Cabanillas · @eros.coreflow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36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1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13" customWidth="1" min="8" max="8"/>
    <col width="13" customWidth="1" min="9" max="9"/>
    <col width="13" customWidth="1" min="10" max="10"/>
    <col width="12" customWidth="1" min="11" max="11"/>
    <col width="12" customWidth="1" min="12" max="12"/>
    <col width="13" customWidth="1" min="13" max="13"/>
    <col width="13" customWidth="1" min="14" max="14"/>
    <col width="12" customWidth="1" min="15" max="15"/>
    <col width="14" customWidth="1" min="16" max="16"/>
    <col width="13" customWidth="1" min="17" max="17"/>
    <col width="12" customWidth="1" min="18" max="18"/>
    <col width="12" customWidth="1" min="19" max="19"/>
    <col width="11" customWidth="1" min="20" max="20"/>
    <col width="11" customWidth="1" min="21" max="21"/>
    <col width="12" customWidth="1" min="22" max="22"/>
    <col width="11" customWidth="1" min="23" max="23"/>
    <col width="13" customWidth="1" min="24" max="24"/>
    <col width="13" customWidth="1" min="25" max="25"/>
    <col width="13" customWidth="1" min="26" max="26"/>
    <col width="14" customWidth="1" min="27" max="27"/>
  </cols>
  <sheetData>
    <row r="1">
      <c r="A1" s="4" t="inlineStr">
        <is>
          <t>Cierre del día · 5 minutos al cerrar caja</t>
        </is>
      </c>
    </row>
    <row r="2">
      <c r="A2" s="5" t="inlineStr">
        <is>
          <t>Una fila por día. Lo amarillo lo llenas tú; lo gris se calcula solo. Con esto se llena la hoja «Mis 3 números». No es asesoría contable ni tributaria.</t>
        </is>
      </c>
    </row>
    <row r="3">
      <c r="C3" s="6" t="inlineStr">
        <is>
          <t>¿Cómo te pagaron? (S/)</t>
        </is>
      </c>
      <c r="J3" s="6" t="inlineStr">
        <is>
          <t>Atendidos</t>
        </is>
      </c>
      <c r="K3" s="6" t="inlineStr">
        <is>
          <t>¿Por dónde te compraron? (S/)</t>
        </is>
      </c>
      <c r="Q3" s="6" t="inlineStr">
        <is>
          <t>Clientes nuevos: ¿de dónde vinieron?</t>
        </is>
      </c>
      <c r="X3" s="6" t="inlineStr">
        <is>
          <t>La caja</t>
        </is>
      </c>
      <c r="Z3" s="6" t="inlineStr">
        <is>
          <t>Tu meta (número 2)</t>
        </is>
      </c>
    </row>
    <row r="4" ht="44" customHeight="1">
      <c r="A4" s="7" t="inlineStr">
        <is>
          <t>Día</t>
        </is>
      </c>
      <c r="B4" s="7" t="inlineStr">
        <is>
          <t>Fecha</t>
        </is>
      </c>
      <c r="C4" s="7" t="inlineStr">
        <is>
          <t>Efectivo</t>
        </is>
      </c>
      <c r="D4" s="7" t="inlineStr">
        <is>
          <t>Yape</t>
        </is>
      </c>
      <c r="E4" s="7" t="inlineStr">
        <is>
          <t>Plin</t>
        </is>
      </c>
      <c r="F4" s="7" t="inlineStr">
        <is>
          <t>Tarjeta</t>
        </is>
      </c>
      <c r="G4" s="7" t="inlineStr">
        <is>
          <t>Transferencia</t>
        </is>
      </c>
      <c r="H4" s="7" t="inlineStr">
        <is>
          <t>App de delivery</t>
        </is>
      </c>
      <c r="I4" s="7" t="inlineStr">
        <is>
          <t>Total del día</t>
        </is>
      </c>
      <c r="J4" s="7" t="inlineStr">
        <is>
          <t>Cuentas, citas o pedidos</t>
        </is>
      </c>
      <c r="K4" s="7" t="inlineStr">
        <is>
          <t>En el local</t>
        </is>
      </c>
      <c r="L4" s="7" t="inlineStr">
        <is>
          <t>WhatsApp</t>
        </is>
      </c>
      <c r="M4" s="7" t="inlineStr">
        <is>
          <t>Instagram o Facebook</t>
        </is>
      </c>
      <c r="N4" s="7" t="inlineStr">
        <is>
          <t>App de delivery</t>
        </is>
      </c>
      <c r="O4" s="7" t="inlineStr">
        <is>
          <t>Web u otro</t>
        </is>
      </c>
      <c r="P4" s="7" t="inlineStr">
        <is>
          <t>¿Cuadra con el total?</t>
        </is>
      </c>
      <c r="Q4" s="7" t="inlineStr">
        <is>
          <t>Recomendación</t>
        </is>
      </c>
      <c r="R4" s="7" t="inlineStr">
        <is>
          <t>Pasó por el local</t>
        </is>
      </c>
      <c r="S4" s="7" t="inlineStr">
        <is>
          <t>Redes, sin pagar</t>
        </is>
      </c>
      <c r="T4" s="7" t="inlineStr">
        <is>
          <t>Anuncio</t>
        </is>
      </c>
      <c r="U4" s="7" t="inlineStr">
        <is>
          <t>Google o Maps</t>
        </is>
      </c>
      <c r="V4" s="7" t="inlineStr">
        <is>
          <t>App de delivery</t>
        </is>
      </c>
      <c r="W4" s="7" t="inlineStr">
        <is>
          <t>Total nuevos</t>
        </is>
      </c>
      <c r="X4" s="7" t="inlineStr">
        <is>
          <t>Efectivo que contaste</t>
        </is>
      </c>
      <c r="Y4" s="7" t="inlineStr">
        <is>
          <t>Diferencia de caja</t>
        </is>
      </c>
      <c r="Z4" s="7" t="inlineStr">
        <is>
          <t>Meta del día</t>
        </is>
      </c>
      <c r="AA4" s="7" t="inlineStr">
        <is>
          <t>Sobró (+) o faltó (−)</t>
        </is>
      </c>
    </row>
    <row r="5">
      <c r="A5" s="8" t="n">
        <v>1</v>
      </c>
      <c r="B5" s="9" t="n"/>
      <c r="C5" s="10" t="n"/>
      <c r="D5" s="10" t="n"/>
      <c r="E5" s="10" t="n"/>
      <c r="F5" s="10" t="n"/>
      <c r="G5" s="10" t="n"/>
      <c r="H5" s="10" t="n"/>
      <c r="I5" s="11">
        <f>IF(COUNT(C5:H5)=0,"",SUM(C5:H5))</f>
        <v/>
      </c>
      <c r="J5" s="12" t="n"/>
      <c r="K5" s="13" t="n"/>
      <c r="L5" s="13" t="n"/>
      <c r="M5" s="13" t="n"/>
      <c r="N5" s="13" t="n"/>
      <c r="O5" s="13" t="n"/>
      <c r="P5" s="14">
        <f>IF(COUNT(K5:O5)=0,"",IF(ABS(SUM(K5:O5)-SUM(C5:H5))&lt;0.5,"Sí","No: revisa"))</f>
        <v/>
      </c>
      <c r="Q5" s="12" t="n"/>
      <c r="R5" s="12" t="n"/>
      <c r="S5" s="12" t="n"/>
      <c r="T5" s="12" t="n"/>
      <c r="U5" s="12" t="n"/>
      <c r="V5" s="12" t="n"/>
      <c r="W5" s="15">
        <f>IF(COUNT(Q5:V5)=0,"",SUM(Q5:V5))</f>
        <v/>
      </c>
      <c r="X5" s="10" t="n"/>
      <c r="Y5" s="16">
        <f>IF(X5="","",X5-N(C5))</f>
        <v/>
      </c>
      <c r="Z5" s="11">
        <f>IF(AND(ISNUMBER(I5),ISNUMBER('Mis 3 números'!$B$8)),'Mis 3 números'!$B$8,"")</f>
        <v/>
      </c>
      <c r="AA5" s="16">
        <f>IF(AND(ISNUMBER(I5),ISNUMBER(Z5)),I5-Z5,"")</f>
        <v/>
      </c>
    </row>
    <row r="6">
      <c r="A6" s="8" t="n">
        <v>2</v>
      </c>
      <c r="B6" s="9" t="n"/>
      <c r="C6" s="10" t="n"/>
      <c r="D6" s="10" t="n"/>
      <c r="E6" s="10" t="n"/>
      <c r="F6" s="10" t="n"/>
      <c r="G6" s="10" t="n"/>
      <c r="H6" s="10" t="n"/>
      <c r="I6" s="11">
        <f>IF(COUNT(C6:H6)=0,"",SUM(C6:H6))</f>
        <v/>
      </c>
      <c r="J6" s="12" t="n"/>
      <c r="K6" s="13" t="n"/>
      <c r="L6" s="13" t="n"/>
      <c r="M6" s="13" t="n"/>
      <c r="N6" s="13" t="n"/>
      <c r="O6" s="13" t="n"/>
      <c r="P6" s="14">
        <f>IF(COUNT(K6:O6)=0,"",IF(ABS(SUM(K6:O6)-SUM(C6:H6))&lt;0.5,"Sí","No: revisa"))</f>
        <v/>
      </c>
      <c r="Q6" s="12" t="n"/>
      <c r="R6" s="12" t="n"/>
      <c r="S6" s="12" t="n"/>
      <c r="T6" s="12" t="n"/>
      <c r="U6" s="12" t="n"/>
      <c r="V6" s="12" t="n"/>
      <c r="W6" s="15">
        <f>IF(COUNT(Q6:V6)=0,"",SUM(Q6:V6))</f>
        <v/>
      </c>
      <c r="X6" s="10" t="n"/>
      <c r="Y6" s="16">
        <f>IF(X6="","",X6-N(C6))</f>
        <v/>
      </c>
      <c r="Z6" s="11">
        <f>IF(AND(ISNUMBER(I6),ISNUMBER('Mis 3 números'!$B$8)),'Mis 3 números'!$B$8,"")</f>
        <v/>
      </c>
      <c r="AA6" s="16">
        <f>IF(AND(ISNUMBER(I6),ISNUMBER(Z6)),I6-Z6,"")</f>
        <v/>
      </c>
    </row>
    <row r="7">
      <c r="A7" s="8" t="n">
        <v>3</v>
      </c>
      <c r="B7" s="9" t="n"/>
      <c r="C7" s="10" t="n"/>
      <c r="D7" s="10" t="n"/>
      <c r="E7" s="10" t="n"/>
      <c r="F7" s="10" t="n"/>
      <c r="G7" s="10" t="n"/>
      <c r="H7" s="10" t="n"/>
      <c r="I7" s="11">
        <f>IF(COUNT(C7:H7)=0,"",SUM(C7:H7))</f>
        <v/>
      </c>
      <c r="J7" s="12" t="n"/>
      <c r="K7" s="13" t="n"/>
      <c r="L7" s="13" t="n"/>
      <c r="M7" s="13" t="n"/>
      <c r="N7" s="13" t="n"/>
      <c r="O7" s="13" t="n"/>
      <c r="P7" s="14">
        <f>IF(COUNT(K7:O7)=0,"",IF(ABS(SUM(K7:O7)-SUM(C7:H7))&lt;0.5,"Sí","No: revisa"))</f>
        <v/>
      </c>
      <c r="Q7" s="12" t="n"/>
      <c r="R7" s="12" t="n"/>
      <c r="S7" s="12" t="n"/>
      <c r="T7" s="12" t="n"/>
      <c r="U7" s="12" t="n"/>
      <c r="V7" s="12" t="n"/>
      <c r="W7" s="15">
        <f>IF(COUNT(Q7:V7)=0,"",SUM(Q7:V7))</f>
        <v/>
      </c>
      <c r="X7" s="10" t="n"/>
      <c r="Y7" s="16">
        <f>IF(X7="","",X7-N(C7))</f>
        <v/>
      </c>
      <c r="Z7" s="11">
        <f>IF(AND(ISNUMBER(I7),ISNUMBER('Mis 3 números'!$B$8)),'Mis 3 números'!$B$8,"")</f>
        <v/>
      </c>
      <c r="AA7" s="16">
        <f>IF(AND(ISNUMBER(I7),ISNUMBER(Z7)),I7-Z7,"")</f>
        <v/>
      </c>
    </row>
    <row r="8">
      <c r="A8" s="8" t="n">
        <v>4</v>
      </c>
      <c r="B8" s="9" t="n"/>
      <c r="C8" s="10" t="n"/>
      <c r="D8" s="10" t="n"/>
      <c r="E8" s="10" t="n"/>
      <c r="F8" s="10" t="n"/>
      <c r="G8" s="10" t="n"/>
      <c r="H8" s="10" t="n"/>
      <c r="I8" s="11">
        <f>IF(COUNT(C8:H8)=0,"",SUM(C8:H8))</f>
        <v/>
      </c>
      <c r="J8" s="12" t="n"/>
      <c r="K8" s="13" t="n"/>
      <c r="L8" s="13" t="n"/>
      <c r="M8" s="13" t="n"/>
      <c r="N8" s="13" t="n"/>
      <c r="O8" s="13" t="n"/>
      <c r="P8" s="14">
        <f>IF(COUNT(K8:O8)=0,"",IF(ABS(SUM(K8:O8)-SUM(C8:H8))&lt;0.5,"Sí","No: revisa"))</f>
        <v/>
      </c>
      <c r="Q8" s="12" t="n"/>
      <c r="R8" s="12" t="n"/>
      <c r="S8" s="12" t="n"/>
      <c r="T8" s="12" t="n"/>
      <c r="U8" s="12" t="n"/>
      <c r="V8" s="12" t="n"/>
      <c r="W8" s="15">
        <f>IF(COUNT(Q8:V8)=0,"",SUM(Q8:V8))</f>
        <v/>
      </c>
      <c r="X8" s="10" t="n"/>
      <c r="Y8" s="16">
        <f>IF(X8="","",X8-N(C8))</f>
        <v/>
      </c>
      <c r="Z8" s="11">
        <f>IF(AND(ISNUMBER(I8),ISNUMBER('Mis 3 números'!$B$8)),'Mis 3 números'!$B$8,"")</f>
        <v/>
      </c>
      <c r="AA8" s="16">
        <f>IF(AND(ISNUMBER(I8),ISNUMBER(Z8)),I8-Z8,"")</f>
        <v/>
      </c>
    </row>
    <row r="9">
      <c r="A9" s="8" t="n">
        <v>5</v>
      </c>
      <c r="B9" s="9" t="n"/>
      <c r="C9" s="10" t="n"/>
      <c r="D9" s="10" t="n"/>
      <c r="E9" s="10" t="n"/>
      <c r="F9" s="10" t="n"/>
      <c r="G9" s="10" t="n"/>
      <c r="H9" s="10" t="n"/>
      <c r="I9" s="11">
        <f>IF(COUNT(C9:H9)=0,"",SUM(C9:H9))</f>
        <v/>
      </c>
      <c r="J9" s="12" t="n"/>
      <c r="K9" s="13" t="n"/>
      <c r="L9" s="13" t="n"/>
      <c r="M9" s="13" t="n"/>
      <c r="N9" s="13" t="n"/>
      <c r="O9" s="13" t="n"/>
      <c r="P9" s="14">
        <f>IF(COUNT(K9:O9)=0,"",IF(ABS(SUM(K9:O9)-SUM(C9:H9))&lt;0.5,"Sí","No: revisa"))</f>
        <v/>
      </c>
      <c r="Q9" s="12" t="n"/>
      <c r="R9" s="12" t="n"/>
      <c r="S9" s="12" t="n"/>
      <c r="T9" s="12" t="n"/>
      <c r="U9" s="12" t="n"/>
      <c r="V9" s="12" t="n"/>
      <c r="W9" s="15">
        <f>IF(COUNT(Q9:V9)=0,"",SUM(Q9:V9))</f>
        <v/>
      </c>
      <c r="X9" s="10" t="n"/>
      <c r="Y9" s="16">
        <f>IF(X9="","",X9-N(C9))</f>
        <v/>
      </c>
      <c r="Z9" s="11">
        <f>IF(AND(ISNUMBER(I9),ISNUMBER('Mis 3 números'!$B$8)),'Mis 3 números'!$B$8,"")</f>
        <v/>
      </c>
      <c r="AA9" s="16">
        <f>IF(AND(ISNUMBER(I9),ISNUMBER(Z9)),I9-Z9,"")</f>
        <v/>
      </c>
    </row>
    <row r="10">
      <c r="A10" s="8" t="n">
        <v>6</v>
      </c>
      <c r="B10" s="9" t="n"/>
      <c r="C10" s="10" t="n"/>
      <c r="D10" s="10" t="n"/>
      <c r="E10" s="10" t="n"/>
      <c r="F10" s="10" t="n"/>
      <c r="G10" s="10" t="n"/>
      <c r="H10" s="10" t="n"/>
      <c r="I10" s="11">
        <f>IF(COUNT(C10:H10)=0,"",SUM(C10:H10))</f>
        <v/>
      </c>
      <c r="J10" s="12" t="n"/>
      <c r="K10" s="13" t="n"/>
      <c r="L10" s="13" t="n"/>
      <c r="M10" s="13" t="n"/>
      <c r="N10" s="13" t="n"/>
      <c r="O10" s="13" t="n"/>
      <c r="P10" s="14">
        <f>IF(COUNT(K10:O10)=0,"",IF(ABS(SUM(K10:O10)-SUM(C10:H10))&lt;0.5,"Sí","No: revisa"))</f>
        <v/>
      </c>
      <c r="Q10" s="12" t="n"/>
      <c r="R10" s="12" t="n"/>
      <c r="S10" s="12" t="n"/>
      <c r="T10" s="12" t="n"/>
      <c r="U10" s="12" t="n"/>
      <c r="V10" s="12" t="n"/>
      <c r="W10" s="15">
        <f>IF(COUNT(Q10:V10)=0,"",SUM(Q10:V10))</f>
        <v/>
      </c>
      <c r="X10" s="10" t="n"/>
      <c r="Y10" s="16">
        <f>IF(X10="","",X10-N(C10))</f>
        <v/>
      </c>
      <c r="Z10" s="11">
        <f>IF(AND(ISNUMBER(I10),ISNUMBER('Mis 3 números'!$B$8)),'Mis 3 números'!$B$8,"")</f>
        <v/>
      </c>
      <c r="AA10" s="16">
        <f>IF(AND(ISNUMBER(I10),ISNUMBER(Z10)),I10-Z10,"")</f>
        <v/>
      </c>
    </row>
    <row r="11">
      <c r="A11" s="8" t="n">
        <v>7</v>
      </c>
      <c r="B11" s="9" t="n"/>
      <c r="C11" s="10" t="n"/>
      <c r="D11" s="10" t="n"/>
      <c r="E11" s="10" t="n"/>
      <c r="F11" s="10" t="n"/>
      <c r="G11" s="10" t="n"/>
      <c r="H11" s="10" t="n"/>
      <c r="I11" s="11">
        <f>IF(COUNT(C11:H11)=0,"",SUM(C11:H11))</f>
        <v/>
      </c>
      <c r="J11" s="12" t="n"/>
      <c r="K11" s="13" t="n"/>
      <c r="L11" s="13" t="n"/>
      <c r="M11" s="13" t="n"/>
      <c r="N11" s="13" t="n"/>
      <c r="O11" s="13" t="n"/>
      <c r="P11" s="14">
        <f>IF(COUNT(K11:O11)=0,"",IF(ABS(SUM(K11:O11)-SUM(C11:H11))&lt;0.5,"Sí","No: revisa"))</f>
        <v/>
      </c>
      <c r="Q11" s="12" t="n"/>
      <c r="R11" s="12" t="n"/>
      <c r="S11" s="12" t="n"/>
      <c r="T11" s="12" t="n"/>
      <c r="U11" s="12" t="n"/>
      <c r="V11" s="12" t="n"/>
      <c r="W11" s="15">
        <f>IF(COUNT(Q11:V11)=0,"",SUM(Q11:V11))</f>
        <v/>
      </c>
      <c r="X11" s="10" t="n"/>
      <c r="Y11" s="16">
        <f>IF(X11="","",X11-N(C11))</f>
        <v/>
      </c>
      <c r="Z11" s="11">
        <f>IF(AND(ISNUMBER(I11),ISNUMBER('Mis 3 números'!$B$8)),'Mis 3 números'!$B$8,"")</f>
        <v/>
      </c>
      <c r="AA11" s="16">
        <f>IF(AND(ISNUMBER(I11),ISNUMBER(Z11)),I11-Z11,"")</f>
        <v/>
      </c>
    </row>
    <row r="12">
      <c r="A12" s="8" t="n">
        <v>8</v>
      </c>
      <c r="B12" s="9" t="n"/>
      <c r="C12" s="10" t="n"/>
      <c r="D12" s="10" t="n"/>
      <c r="E12" s="10" t="n"/>
      <c r="F12" s="10" t="n"/>
      <c r="G12" s="10" t="n"/>
      <c r="H12" s="10" t="n"/>
      <c r="I12" s="11">
        <f>IF(COUNT(C12:H12)=0,"",SUM(C12:H12))</f>
        <v/>
      </c>
      <c r="J12" s="12" t="n"/>
      <c r="K12" s="13" t="n"/>
      <c r="L12" s="13" t="n"/>
      <c r="M12" s="13" t="n"/>
      <c r="N12" s="13" t="n"/>
      <c r="O12" s="13" t="n"/>
      <c r="P12" s="14">
        <f>IF(COUNT(K12:O12)=0,"",IF(ABS(SUM(K12:O12)-SUM(C12:H12))&lt;0.5,"Sí","No: revisa"))</f>
        <v/>
      </c>
      <c r="Q12" s="12" t="n"/>
      <c r="R12" s="12" t="n"/>
      <c r="S12" s="12" t="n"/>
      <c r="T12" s="12" t="n"/>
      <c r="U12" s="12" t="n"/>
      <c r="V12" s="12" t="n"/>
      <c r="W12" s="15">
        <f>IF(COUNT(Q12:V12)=0,"",SUM(Q12:V12))</f>
        <v/>
      </c>
      <c r="X12" s="10" t="n"/>
      <c r="Y12" s="16">
        <f>IF(X12="","",X12-N(C12))</f>
        <v/>
      </c>
      <c r="Z12" s="11">
        <f>IF(AND(ISNUMBER(I12),ISNUMBER('Mis 3 números'!$B$8)),'Mis 3 números'!$B$8,"")</f>
        <v/>
      </c>
      <c r="AA12" s="16">
        <f>IF(AND(ISNUMBER(I12),ISNUMBER(Z12)),I12-Z12,"")</f>
        <v/>
      </c>
    </row>
    <row r="13">
      <c r="A13" s="8" t="n">
        <v>9</v>
      </c>
      <c r="B13" s="9" t="n"/>
      <c r="C13" s="10" t="n"/>
      <c r="D13" s="10" t="n"/>
      <c r="E13" s="10" t="n"/>
      <c r="F13" s="10" t="n"/>
      <c r="G13" s="10" t="n"/>
      <c r="H13" s="10" t="n"/>
      <c r="I13" s="11">
        <f>IF(COUNT(C13:H13)=0,"",SUM(C13:H13))</f>
        <v/>
      </c>
      <c r="J13" s="12" t="n"/>
      <c r="K13" s="13" t="n"/>
      <c r="L13" s="13" t="n"/>
      <c r="M13" s="13" t="n"/>
      <c r="N13" s="13" t="n"/>
      <c r="O13" s="13" t="n"/>
      <c r="P13" s="14">
        <f>IF(COUNT(K13:O13)=0,"",IF(ABS(SUM(K13:O13)-SUM(C13:H13))&lt;0.5,"Sí","No: revisa"))</f>
        <v/>
      </c>
      <c r="Q13" s="12" t="n"/>
      <c r="R13" s="12" t="n"/>
      <c r="S13" s="12" t="n"/>
      <c r="T13" s="12" t="n"/>
      <c r="U13" s="12" t="n"/>
      <c r="V13" s="12" t="n"/>
      <c r="W13" s="15">
        <f>IF(COUNT(Q13:V13)=0,"",SUM(Q13:V13))</f>
        <v/>
      </c>
      <c r="X13" s="10" t="n"/>
      <c r="Y13" s="16">
        <f>IF(X13="","",X13-N(C13))</f>
        <v/>
      </c>
      <c r="Z13" s="11">
        <f>IF(AND(ISNUMBER(I13),ISNUMBER('Mis 3 números'!$B$8)),'Mis 3 números'!$B$8,"")</f>
        <v/>
      </c>
      <c r="AA13" s="16">
        <f>IF(AND(ISNUMBER(I13),ISNUMBER(Z13)),I13-Z13,"")</f>
        <v/>
      </c>
    </row>
    <row r="14">
      <c r="A14" s="8" t="n">
        <v>10</v>
      </c>
      <c r="B14" s="9" t="n"/>
      <c r="C14" s="10" t="n"/>
      <c r="D14" s="10" t="n"/>
      <c r="E14" s="10" t="n"/>
      <c r="F14" s="10" t="n"/>
      <c r="G14" s="10" t="n"/>
      <c r="H14" s="10" t="n"/>
      <c r="I14" s="11">
        <f>IF(COUNT(C14:H14)=0,"",SUM(C14:H14))</f>
        <v/>
      </c>
      <c r="J14" s="12" t="n"/>
      <c r="K14" s="13" t="n"/>
      <c r="L14" s="13" t="n"/>
      <c r="M14" s="13" t="n"/>
      <c r="N14" s="13" t="n"/>
      <c r="O14" s="13" t="n"/>
      <c r="P14" s="14">
        <f>IF(COUNT(K14:O14)=0,"",IF(ABS(SUM(K14:O14)-SUM(C14:H14))&lt;0.5,"Sí","No: revisa"))</f>
        <v/>
      </c>
      <c r="Q14" s="12" t="n"/>
      <c r="R14" s="12" t="n"/>
      <c r="S14" s="12" t="n"/>
      <c r="T14" s="12" t="n"/>
      <c r="U14" s="12" t="n"/>
      <c r="V14" s="12" t="n"/>
      <c r="W14" s="15">
        <f>IF(COUNT(Q14:V14)=0,"",SUM(Q14:V14))</f>
        <v/>
      </c>
      <c r="X14" s="10" t="n"/>
      <c r="Y14" s="16">
        <f>IF(X14="","",X14-N(C14))</f>
        <v/>
      </c>
      <c r="Z14" s="11">
        <f>IF(AND(ISNUMBER(I14),ISNUMBER('Mis 3 números'!$B$8)),'Mis 3 números'!$B$8,"")</f>
        <v/>
      </c>
      <c r="AA14" s="16">
        <f>IF(AND(ISNUMBER(I14),ISNUMBER(Z14)),I14-Z14,"")</f>
        <v/>
      </c>
    </row>
    <row r="15">
      <c r="A15" s="8" t="n">
        <v>11</v>
      </c>
      <c r="B15" s="9" t="n"/>
      <c r="C15" s="10" t="n"/>
      <c r="D15" s="10" t="n"/>
      <c r="E15" s="10" t="n"/>
      <c r="F15" s="10" t="n"/>
      <c r="G15" s="10" t="n"/>
      <c r="H15" s="10" t="n"/>
      <c r="I15" s="11">
        <f>IF(COUNT(C15:H15)=0,"",SUM(C15:H15))</f>
        <v/>
      </c>
      <c r="J15" s="12" t="n"/>
      <c r="K15" s="13" t="n"/>
      <c r="L15" s="13" t="n"/>
      <c r="M15" s="13" t="n"/>
      <c r="N15" s="13" t="n"/>
      <c r="O15" s="13" t="n"/>
      <c r="P15" s="14">
        <f>IF(COUNT(K15:O15)=0,"",IF(ABS(SUM(K15:O15)-SUM(C15:H15))&lt;0.5,"Sí","No: revisa"))</f>
        <v/>
      </c>
      <c r="Q15" s="12" t="n"/>
      <c r="R15" s="12" t="n"/>
      <c r="S15" s="12" t="n"/>
      <c r="T15" s="12" t="n"/>
      <c r="U15" s="12" t="n"/>
      <c r="V15" s="12" t="n"/>
      <c r="W15" s="15">
        <f>IF(COUNT(Q15:V15)=0,"",SUM(Q15:V15))</f>
        <v/>
      </c>
      <c r="X15" s="10" t="n"/>
      <c r="Y15" s="16">
        <f>IF(X15="","",X15-N(C15))</f>
        <v/>
      </c>
      <c r="Z15" s="11">
        <f>IF(AND(ISNUMBER(I15),ISNUMBER('Mis 3 números'!$B$8)),'Mis 3 números'!$B$8,"")</f>
        <v/>
      </c>
      <c r="AA15" s="16">
        <f>IF(AND(ISNUMBER(I15),ISNUMBER(Z15)),I15-Z15,"")</f>
        <v/>
      </c>
    </row>
    <row r="16">
      <c r="A16" s="8" t="n">
        <v>12</v>
      </c>
      <c r="B16" s="9" t="n"/>
      <c r="C16" s="10" t="n"/>
      <c r="D16" s="10" t="n"/>
      <c r="E16" s="10" t="n"/>
      <c r="F16" s="10" t="n"/>
      <c r="G16" s="10" t="n"/>
      <c r="H16" s="10" t="n"/>
      <c r="I16" s="11">
        <f>IF(COUNT(C16:H16)=0,"",SUM(C16:H16))</f>
        <v/>
      </c>
      <c r="J16" s="12" t="n"/>
      <c r="K16" s="13" t="n"/>
      <c r="L16" s="13" t="n"/>
      <c r="M16" s="13" t="n"/>
      <c r="N16" s="13" t="n"/>
      <c r="O16" s="13" t="n"/>
      <c r="P16" s="14">
        <f>IF(COUNT(K16:O16)=0,"",IF(ABS(SUM(K16:O16)-SUM(C16:H16))&lt;0.5,"Sí","No: revisa"))</f>
        <v/>
      </c>
      <c r="Q16" s="12" t="n"/>
      <c r="R16" s="12" t="n"/>
      <c r="S16" s="12" t="n"/>
      <c r="T16" s="12" t="n"/>
      <c r="U16" s="12" t="n"/>
      <c r="V16" s="12" t="n"/>
      <c r="W16" s="15">
        <f>IF(COUNT(Q16:V16)=0,"",SUM(Q16:V16))</f>
        <v/>
      </c>
      <c r="X16" s="10" t="n"/>
      <c r="Y16" s="16">
        <f>IF(X16="","",X16-N(C16))</f>
        <v/>
      </c>
      <c r="Z16" s="11">
        <f>IF(AND(ISNUMBER(I16),ISNUMBER('Mis 3 números'!$B$8)),'Mis 3 números'!$B$8,"")</f>
        <v/>
      </c>
      <c r="AA16" s="16">
        <f>IF(AND(ISNUMBER(I16),ISNUMBER(Z16)),I16-Z16,"")</f>
        <v/>
      </c>
    </row>
    <row r="17">
      <c r="A17" s="8" t="n">
        <v>13</v>
      </c>
      <c r="B17" s="9" t="n"/>
      <c r="C17" s="10" t="n"/>
      <c r="D17" s="10" t="n"/>
      <c r="E17" s="10" t="n"/>
      <c r="F17" s="10" t="n"/>
      <c r="G17" s="10" t="n"/>
      <c r="H17" s="10" t="n"/>
      <c r="I17" s="11">
        <f>IF(COUNT(C17:H17)=0,"",SUM(C17:H17))</f>
        <v/>
      </c>
      <c r="J17" s="12" t="n"/>
      <c r="K17" s="13" t="n"/>
      <c r="L17" s="13" t="n"/>
      <c r="M17" s="13" t="n"/>
      <c r="N17" s="13" t="n"/>
      <c r="O17" s="13" t="n"/>
      <c r="P17" s="14">
        <f>IF(COUNT(K17:O17)=0,"",IF(ABS(SUM(K17:O17)-SUM(C17:H17))&lt;0.5,"Sí","No: revisa"))</f>
        <v/>
      </c>
      <c r="Q17" s="12" t="n"/>
      <c r="R17" s="12" t="n"/>
      <c r="S17" s="12" t="n"/>
      <c r="T17" s="12" t="n"/>
      <c r="U17" s="12" t="n"/>
      <c r="V17" s="12" t="n"/>
      <c r="W17" s="15">
        <f>IF(COUNT(Q17:V17)=0,"",SUM(Q17:V17))</f>
        <v/>
      </c>
      <c r="X17" s="10" t="n"/>
      <c r="Y17" s="16">
        <f>IF(X17="","",X17-N(C17))</f>
        <v/>
      </c>
      <c r="Z17" s="11">
        <f>IF(AND(ISNUMBER(I17),ISNUMBER('Mis 3 números'!$B$8)),'Mis 3 números'!$B$8,"")</f>
        <v/>
      </c>
      <c r="AA17" s="16">
        <f>IF(AND(ISNUMBER(I17),ISNUMBER(Z17)),I17-Z17,"")</f>
        <v/>
      </c>
    </row>
    <row r="18">
      <c r="A18" s="8" t="n">
        <v>14</v>
      </c>
      <c r="B18" s="9" t="n"/>
      <c r="C18" s="10" t="n"/>
      <c r="D18" s="10" t="n"/>
      <c r="E18" s="10" t="n"/>
      <c r="F18" s="10" t="n"/>
      <c r="G18" s="10" t="n"/>
      <c r="H18" s="10" t="n"/>
      <c r="I18" s="11">
        <f>IF(COUNT(C18:H18)=0,"",SUM(C18:H18))</f>
        <v/>
      </c>
      <c r="J18" s="12" t="n"/>
      <c r="K18" s="13" t="n"/>
      <c r="L18" s="13" t="n"/>
      <c r="M18" s="13" t="n"/>
      <c r="N18" s="13" t="n"/>
      <c r="O18" s="13" t="n"/>
      <c r="P18" s="14">
        <f>IF(COUNT(K18:O18)=0,"",IF(ABS(SUM(K18:O18)-SUM(C18:H18))&lt;0.5,"Sí","No: revisa"))</f>
        <v/>
      </c>
      <c r="Q18" s="12" t="n"/>
      <c r="R18" s="12" t="n"/>
      <c r="S18" s="12" t="n"/>
      <c r="T18" s="12" t="n"/>
      <c r="U18" s="12" t="n"/>
      <c r="V18" s="12" t="n"/>
      <c r="W18" s="15">
        <f>IF(COUNT(Q18:V18)=0,"",SUM(Q18:V18))</f>
        <v/>
      </c>
      <c r="X18" s="10" t="n"/>
      <c r="Y18" s="16">
        <f>IF(X18="","",X18-N(C18))</f>
        <v/>
      </c>
      <c r="Z18" s="11">
        <f>IF(AND(ISNUMBER(I18),ISNUMBER('Mis 3 números'!$B$8)),'Mis 3 números'!$B$8,"")</f>
        <v/>
      </c>
      <c r="AA18" s="16">
        <f>IF(AND(ISNUMBER(I18),ISNUMBER(Z18)),I18-Z18,"")</f>
        <v/>
      </c>
    </row>
    <row r="19">
      <c r="A19" s="8" t="n">
        <v>15</v>
      </c>
      <c r="B19" s="9" t="n"/>
      <c r="C19" s="10" t="n"/>
      <c r="D19" s="10" t="n"/>
      <c r="E19" s="10" t="n"/>
      <c r="F19" s="10" t="n"/>
      <c r="G19" s="10" t="n"/>
      <c r="H19" s="10" t="n"/>
      <c r="I19" s="11">
        <f>IF(COUNT(C19:H19)=0,"",SUM(C19:H19))</f>
        <v/>
      </c>
      <c r="J19" s="12" t="n"/>
      <c r="K19" s="13" t="n"/>
      <c r="L19" s="13" t="n"/>
      <c r="M19" s="13" t="n"/>
      <c r="N19" s="13" t="n"/>
      <c r="O19" s="13" t="n"/>
      <c r="P19" s="14">
        <f>IF(COUNT(K19:O19)=0,"",IF(ABS(SUM(K19:O19)-SUM(C19:H19))&lt;0.5,"Sí","No: revisa"))</f>
        <v/>
      </c>
      <c r="Q19" s="12" t="n"/>
      <c r="R19" s="12" t="n"/>
      <c r="S19" s="12" t="n"/>
      <c r="T19" s="12" t="n"/>
      <c r="U19" s="12" t="n"/>
      <c r="V19" s="12" t="n"/>
      <c r="W19" s="15">
        <f>IF(COUNT(Q19:V19)=0,"",SUM(Q19:V19))</f>
        <v/>
      </c>
      <c r="X19" s="10" t="n"/>
      <c r="Y19" s="16">
        <f>IF(X19="","",X19-N(C19))</f>
        <v/>
      </c>
      <c r="Z19" s="11">
        <f>IF(AND(ISNUMBER(I19),ISNUMBER('Mis 3 números'!$B$8)),'Mis 3 números'!$B$8,"")</f>
        <v/>
      </c>
      <c r="AA19" s="16">
        <f>IF(AND(ISNUMBER(I19),ISNUMBER(Z19)),I19-Z19,"")</f>
        <v/>
      </c>
    </row>
    <row r="20">
      <c r="A20" s="8" t="n">
        <v>16</v>
      </c>
      <c r="B20" s="9" t="n"/>
      <c r="C20" s="10" t="n"/>
      <c r="D20" s="10" t="n"/>
      <c r="E20" s="10" t="n"/>
      <c r="F20" s="10" t="n"/>
      <c r="G20" s="10" t="n"/>
      <c r="H20" s="10" t="n"/>
      <c r="I20" s="11">
        <f>IF(COUNT(C20:H20)=0,"",SUM(C20:H20))</f>
        <v/>
      </c>
      <c r="J20" s="12" t="n"/>
      <c r="K20" s="13" t="n"/>
      <c r="L20" s="13" t="n"/>
      <c r="M20" s="13" t="n"/>
      <c r="N20" s="13" t="n"/>
      <c r="O20" s="13" t="n"/>
      <c r="P20" s="14">
        <f>IF(COUNT(K20:O20)=0,"",IF(ABS(SUM(K20:O20)-SUM(C20:H20))&lt;0.5,"Sí","No: revisa"))</f>
        <v/>
      </c>
      <c r="Q20" s="12" t="n"/>
      <c r="R20" s="12" t="n"/>
      <c r="S20" s="12" t="n"/>
      <c r="T20" s="12" t="n"/>
      <c r="U20" s="12" t="n"/>
      <c r="V20" s="12" t="n"/>
      <c r="W20" s="15">
        <f>IF(COUNT(Q20:V20)=0,"",SUM(Q20:V20))</f>
        <v/>
      </c>
      <c r="X20" s="10" t="n"/>
      <c r="Y20" s="16">
        <f>IF(X20="","",X20-N(C20))</f>
        <v/>
      </c>
      <c r="Z20" s="11">
        <f>IF(AND(ISNUMBER(I20),ISNUMBER('Mis 3 números'!$B$8)),'Mis 3 números'!$B$8,"")</f>
        <v/>
      </c>
      <c r="AA20" s="16">
        <f>IF(AND(ISNUMBER(I20),ISNUMBER(Z20)),I20-Z20,"")</f>
        <v/>
      </c>
    </row>
    <row r="21">
      <c r="A21" s="8" t="n">
        <v>17</v>
      </c>
      <c r="B21" s="9" t="n"/>
      <c r="C21" s="10" t="n"/>
      <c r="D21" s="10" t="n"/>
      <c r="E21" s="10" t="n"/>
      <c r="F21" s="10" t="n"/>
      <c r="G21" s="10" t="n"/>
      <c r="H21" s="10" t="n"/>
      <c r="I21" s="11">
        <f>IF(COUNT(C21:H21)=0,"",SUM(C21:H21))</f>
        <v/>
      </c>
      <c r="J21" s="12" t="n"/>
      <c r="K21" s="13" t="n"/>
      <c r="L21" s="13" t="n"/>
      <c r="M21" s="13" t="n"/>
      <c r="N21" s="13" t="n"/>
      <c r="O21" s="13" t="n"/>
      <c r="P21" s="14">
        <f>IF(COUNT(K21:O21)=0,"",IF(ABS(SUM(K21:O21)-SUM(C21:H21))&lt;0.5,"Sí","No: revisa"))</f>
        <v/>
      </c>
      <c r="Q21" s="12" t="n"/>
      <c r="R21" s="12" t="n"/>
      <c r="S21" s="12" t="n"/>
      <c r="T21" s="12" t="n"/>
      <c r="U21" s="12" t="n"/>
      <c r="V21" s="12" t="n"/>
      <c r="W21" s="15">
        <f>IF(COUNT(Q21:V21)=0,"",SUM(Q21:V21))</f>
        <v/>
      </c>
      <c r="X21" s="10" t="n"/>
      <c r="Y21" s="16">
        <f>IF(X21="","",X21-N(C21))</f>
        <v/>
      </c>
      <c r="Z21" s="11">
        <f>IF(AND(ISNUMBER(I21),ISNUMBER('Mis 3 números'!$B$8)),'Mis 3 números'!$B$8,"")</f>
        <v/>
      </c>
      <c r="AA21" s="16">
        <f>IF(AND(ISNUMBER(I21),ISNUMBER(Z21)),I21-Z21,"")</f>
        <v/>
      </c>
    </row>
    <row r="22">
      <c r="A22" s="8" t="n">
        <v>18</v>
      </c>
      <c r="B22" s="9" t="n"/>
      <c r="C22" s="10" t="n"/>
      <c r="D22" s="10" t="n"/>
      <c r="E22" s="10" t="n"/>
      <c r="F22" s="10" t="n"/>
      <c r="G22" s="10" t="n"/>
      <c r="H22" s="10" t="n"/>
      <c r="I22" s="11">
        <f>IF(COUNT(C22:H22)=0,"",SUM(C22:H22))</f>
        <v/>
      </c>
      <c r="J22" s="12" t="n"/>
      <c r="K22" s="13" t="n"/>
      <c r="L22" s="13" t="n"/>
      <c r="M22" s="13" t="n"/>
      <c r="N22" s="13" t="n"/>
      <c r="O22" s="13" t="n"/>
      <c r="P22" s="14">
        <f>IF(COUNT(K22:O22)=0,"",IF(ABS(SUM(K22:O22)-SUM(C22:H22))&lt;0.5,"Sí","No: revisa"))</f>
        <v/>
      </c>
      <c r="Q22" s="12" t="n"/>
      <c r="R22" s="12" t="n"/>
      <c r="S22" s="12" t="n"/>
      <c r="T22" s="12" t="n"/>
      <c r="U22" s="12" t="n"/>
      <c r="V22" s="12" t="n"/>
      <c r="W22" s="15">
        <f>IF(COUNT(Q22:V22)=0,"",SUM(Q22:V22))</f>
        <v/>
      </c>
      <c r="X22" s="10" t="n"/>
      <c r="Y22" s="16">
        <f>IF(X22="","",X22-N(C22))</f>
        <v/>
      </c>
      <c r="Z22" s="11">
        <f>IF(AND(ISNUMBER(I22),ISNUMBER('Mis 3 números'!$B$8)),'Mis 3 números'!$B$8,"")</f>
        <v/>
      </c>
      <c r="AA22" s="16">
        <f>IF(AND(ISNUMBER(I22),ISNUMBER(Z22)),I22-Z22,"")</f>
        <v/>
      </c>
    </row>
    <row r="23">
      <c r="A23" s="8" t="n">
        <v>19</v>
      </c>
      <c r="B23" s="9" t="n"/>
      <c r="C23" s="10" t="n"/>
      <c r="D23" s="10" t="n"/>
      <c r="E23" s="10" t="n"/>
      <c r="F23" s="10" t="n"/>
      <c r="G23" s="10" t="n"/>
      <c r="H23" s="10" t="n"/>
      <c r="I23" s="11">
        <f>IF(COUNT(C23:H23)=0,"",SUM(C23:H23))</f>
        <v/>
      </c>
      <c r="J23" s="12" t="n"/>
      <c r="K23" s="13" t="n"/>
      <c r="L23" s="13" t="n"/>
      <c r="M23" s="13" t="n"/>
      <c r="N23" s="13" t="n"/>
      <c r="O23" s="13" t="n"/>
      <c r="P23" s="14">
        <f>IF(COUNT(K23:O23)=0,"",IF(ABS(SUM(K23:O23)-SUM(C23:H23))&lt;0.5,"Sí","No: revisa"))</f>
        <v/>
      </c>
      <c r="Q23" s="12" t="n"/>
      <c r="R23" s="12" t="n"/>
      <c r="S23" s="12" t="n"/>
      <c r="T23" s="12" t="n"/>
      <c r="U23" s="12" t="n"/>
      <c r="V23" s="12" t="n"/>
      <c r="W23" s="15">
        <f>IF(COUNT(Q23:V23)=0,"",SUM(Q23:V23))</f>
        <v/>
      </c>
      <c r="X23" s="10" t="n"/>
      <c r="Y23" s="16">
        <f>IF(X23="","",X23-N(C23))</f>
        <v/>
      </c>
      <c r="Z23" s="11">
        <f>IF(AND(ISNUMBER(I23),ISNUMBER('Mis 3 números'!$B$8)),'Mis 3 números'!$B$8,"")</f>
        <v/>
      </c>
      <c r="AA23" s="16">
        <f>IF(AND(ISNUMBER(I23),ISNUMBER(Z23)),I23-Z23,"")</f>
        <v/>
      </c>
    </row>
    <row r="24">
      <c r="A24" s="8" t="n">
        <v>20</v>
      </c>
      <c r="B24" s="9" t="n"/>
      <c r="C24" s="10" t="n"/>
      <c r="D24" s="10" t="n"/>
      <c r="E24" s="10" t="n"/>
      <c r="F24" s="10" t="n"/>
      <c r="G24" s="10" t="n"/>
      <c r="H24" s="10" t="n"/>
      <c r="I24" s="11">
        <f>IF(COUNT(C24:H24)=0,"",SUM(C24:H24))</f>
        <v/>
      </c>
      <c r="J24" s="12" t="n"/>
      <c r="K24" s="13" t="n"/>
      <c r="L24" s="13" t="n"/>
      <c r="M24" s="13" t="n"/>
      <c r="N24" s="13" t="n"/>
      <c r="O24" s="13" t="n"/>
      <c r="P24" s="14">
        <f>IF(COUNT(K24:O24)=0,"",IF(ABS(SUM(K24:O24)-SUM(C24:H24))&lt;0.5,"Sí","No: revisa"))</f>
        <v/>
      </c>
      <c r="Q24" s="12" t="n"/>
      <c r="R24" s="12" t="n"/>
      <c r="S24" s="12" t="n"/>
      <c r="T24" s="12" t="n"/>
      <c r="U24" s="12" t="n"/>
      <c r="V24" s="12" t="n"/>
      <c r="W24" s="15">
        <f>IF(COUNT(Q24:V24)=0,"",SUM(Q24:V24))</f>
        <v/>
      </c>
      <c r="X24" s="10" t="n"/>
      <c r="Y24" s="16">
        <f>IF(X24="","",X24-N(C24))</f>
        <v/>
      </c>
      <c r="Z24" s="11">
        <f>IF(AND(ISNUMBER(I24),ISNUMBER('Mis 3 números'!$B$8)),'Mis 3 números'!$B$8,"")</f>
        <v/>
      </c>
      <c r="AA24" s="16">
        <f>IF(AND(ISNUMBER(I24),ISNUMBER(Z24)),I24-Z24,"")</f>
        <v/>
      </c>
    </row>
    <row r="25">
      <c r="A25" s="8" t="n">
        <v>21</v>
      </c>
      <c r="B25" s="9" t="n"/>
      <c r="C25" s="10" t="n"/>
      <c r="D25" s="10" t="n"/>
      <c r="E25" s="10" t="n"/>
      <c r="F25" s="10" t="n"/>
      <c r="G25" s="10" t="n"/>
      <c r="H25" s="10" t="n"/>
      <c r="I25" s="11">
        <f>IF(COUNT(C25:H25)=0,"",SUM(C25:H25))</f>
        <v/>
      </c>
      <c r="J25" s="12" t="n"/>
      <c r="K25" s="13" t="n"/>
      <c r="L25" s="13" t="n"/>
      <c r="M25" s="13" t="n"/>
      <c r="N25" s="13" t="n"/>
      <c r="O25" s="13" t="n"/>
      <c r="P25" s="14">
        <f>IF(COUNT(K25:O25)=0,"",IF(ABS(SUM(K25:O25)-SUM(C25:H25))&lt;0.5,"Sí","No: revisa"))</f>
        <v/>
      </c>
      <c r="Q25" s="12" t="n"/>
      <c r="R25" s="12" t="n"/>
      <c r="S25" s="12" t="n"/>
      <c r="T25" s="12" t="n"/>
      <c r="U25" s="12" t="n"/>
      <c r="V25" s="12" t="n"/>
      <c r="W25" s="15">
        <f>IF(COUNT(Q25:V25)=0,"",SUM(Q25:V25))</f>
        <v/>
      </c>
      <c r="X25" s="10" t="n"/>
      <c r="Y25" s="16">
        <f>IF(X25="","",X25-N(C25))</f>
        <v/>
      </c>
      <c r="Z25" s="11">
        <f>IF(AND(ISNUMBER(I25),ISNUMBER('Mis 3 números'!$B$8)),'Mis 3 números'!$B$8,"")</f>
        <v/>
      </c>
      <c r="AA25" s="16">
        <f>IF(AND(ISNUMBER(I25),ISNUMBER(Z25)),I25-Z25,"")</f>
        <v/>
      </c>
    </row>
    <row r="26">
      <c r="A26" s="8" t="n">
        <v>22</v>
      </c>
      <c r="B26" s="9" t="n"/>
      <c r="C26" s="10" t="n"/>
      <c r="D26" s="10" t="n"/>
      <c r="E26" s="10" t="n"/>
      <c r="F26" s="10" t="n"/>
      <c r="G26" s="10" t="n"/>
      <c r="H26" s="10" t="n"/>
      <c r="I26" s="11">
        <f>IF(COUNT(C26:H26)=0,"",SUM(C26:H26))</f>
        <v/>
      </c>
      <c r="J26" s="12" t="n"/>
      <c r="K26" s="13" t="n"/>
      <c r="L26" s="13" t="n"/>
      <c r="M26" s="13" t="n"/>
      <c r="N26" s="13" t="n"/>
      <c r="O26" s="13" t="n"/>
      <c r="P26" s="14">
        <f>IF(COUNT(K26:O26)=0,"",IF(ABS(SUM(K26:O26)-SUM(C26:H26))&lt;0.5,"Sí","No: revisa"))</f>
        <v/>
      </c>
      <c r="Q26" s="12" t="n"/>
      <c r="R26" s="12" t="n"/>
      <c r="S26" s="12" t="n"/>
      <c r="T26" s="12" t="n"/>
      <c r="U26" s="12" t="n"/>
      <c r="V26" s="12" t="n"/>
      <c r="W26" s="15">
        <f>IF(COUNT(Q26:V26)=0,"",SUM(Q26:V26))</f>
        <v/>
      </c>
      <c r="X26" s="10" t="n"/>
      <c r="Y26" s="16">
        <f>IF(X26="","",X26-N(C26))</f>
        <v/>
      </c>
      <c r="Z26" s="11">
        <f>IF(AND(ISNUMBER(I26),ISNUMBER('Mis 3 números'!$B$8)),'Mis 3 números'!$B$8,"")</f>
        <v/>
      </c>
      <c r="AA26" s="16">
        <f>IF(AND(ISNUMBER(I26),ISNUMBER(Z26)),I26-Z26,"")</f>
        <v/>
      </c>
    </row>
    <row r="27">
      <c r="A27" s="8" t="n">
        <v>23</v>
      </c>
      <c r="B27" s="9" t="n"/>
      <c r="C27" s="10" t="n"/>
      <c r="D27" s="10" t="n"/>
      <c r="E27" s="10" t="n"/>
      <c r="F27" s="10" t="n"/>
      <c r="G27" s="10" t="n"/>
      <c r="H27" s="10" t="n"/>
      <c r="I27" s="11">
        <f>IF(COUNT(C27:H27)=0,"",SUM(C27:H27))</f>
        <v/>
      </c>
      <c r="J27" s="12" t="n"/>
      <c r="K27" s="13" t="n"/>
      <c r="L27" s="13" t="n"/>
      <c r="M27" s="13" t="n"/>
      <c r="N27" s="13" t="n"/>
      <c r="O27" s="13" t="n"/>
      <c r="P27" s="14">
        <f>IF(COUNT(K27:O27)=0,"",IF(ABS(SUM(K27:O27)-SUM(C27:H27))&lt;0.5,"Sí","No: revisa"))</f>
        <v/>
      </c>
      <c r="Q27" s="12" t="n"/>
      <c r="R27" s="12" t="n"/>
      <c r="S27" s="12" t="n"/>
      <c r="T27" s="12" t="n"/>
      <c r="U27" s="12" t="n"/>
      <c r="V27" s="12" t="n"/>
      <c r="W27" s="15">
        <f>IF(COUNT(Q27:V27)=0,"",SUM(Q27:V27))</f>
        <v/>
      </c>
      <c r="X27" s="10" t="n"/>
      <c r="Y27" s="16">
        <f>IF(X27="","",X27-N(C27))</f>
        <v/>
      </c>
      <c r="Z27" s="11">
        <f>IF(AND(ISNUMBER(I27),ISNUMBER('Mis 3 números'!$B$8)),'Mis 3 números'!$B$8,"")</f>
        <v/>
      </c>
      <c r="AA27" s="16">
        <f>IF(AND(ISNUMBER(I27),ISNUMBER(Z27)),I27-Z27,"")</f>
        <v/>
      </c>
    </row>
    <row r="28">
      <c r="A28" s="8" t="n">
        <v>24</v>
      </c>
      <c r="B28" s="9" t="n"/>
      <c r="C28" s="10" t="n"/>
      <c r="D28" s="10" t="n"/>
      <c r="E28" s="10" t="n"/>
      <c r="F28" s="10" t="n"/>
      <c r="G28" s="10" t="n"/>
      <c r="H28" s="10" t="n"/>
      <c r="I28" s="11">
        <f>IF(COUNT(C28:H28)=0,"",SUM(C28:H28))</f>
        <v/>
      </c>
      <c r="J28" s="12" t="n"/>
      <c r="K28" s="13" t="n"/>
      <c r="L28" s="13" t="n"/>
      <c r="M28" s="13" t="n"/>
      <c r="N28" s="13" t="n"/>
      <c r="O28" s="13" t="n"/>
      <c r="P28" s="14">
        <f>IF(COUNT(K28:O28)=0,"",IF(ABS(SUM(K28:O28)-SUM(C28:H28))&lt;0.5,"Sí","No: revisa"))</f>
        <v/>
      </c>
      <c r="Q28" s="12" t="n"/>
      <c r="R28" s="12" t="n"/>
      <c r="S28" s="12" t="n"/>
      <c r="T28" s="12" t="n"/>
      <c r="U28" s="12" t="n"/>
      <c r="V28" s="12" t="n"/>
      <c r="W28" s="15">
        <f>IF(COUNT(Q28:V28)=0,"",SUM(Q28:V28))</f>
        <v/>
      </c>
      <c r="X28" s="10" t="n"/>
      <c r="Y28" s="16">
        <f>IF(X28="","",X28-N(C28))</f>
        <v/>
      </c>
      <c r="Z28" s="11">
        <f>IF(AND(ISNUMBER(I28),ISNUMBER('Mis 3 números'!$B$8)),'Mis 3 números'!$B$8,"")</f>
        <v/>
      </c>
      <c r="AA28" s="16">
        <f>IF(AND(ISNUMBER(I28),ISNUMBER(Z28)),I28-Z28,"")</f>
        <v/>
      </c>
    </row>
    <row r="29">
      <c r="A29" s="8" t="n">
        <v>25</v>
      </c>
      <c r="B29" s="9" t="n"/>
      <c r="C29" s="10" t="n"/>
      <c r="D29" s="10" t="n"/>
      <c r="E29" s="10" t="n"/>
      <c r="F29" s="10" t="n"/>
      <c r="G29" s="10" t="n"/>
      <c r="H29" s="10" t="n"/>
      <c r="I29" s="11">
        <f>IF(COUNT(C29:H29)=0,"",SUM(C29:H29))</f>
        <v/>
      </c>
      <c r="J29" s="12" t="n"/>
      <c r="K29" s="13" t="n"/>
      <c r="L29" s="13" t="n"/>
      <c r="M29" s="13" t="n"/>
      <c r="N29" s="13" t="n"/>
      <c r="O29" s="13" t="n"/>
      <c r="P29" s="14">
        <f>IF(COUNT(K29:O29)=0,"",IF(ABS(SUM(K29:O29)-SUM(C29:H29))&lt;0.5,"Sí","No: revisa"))</f>
        <v/>
      </c>
      <c r="Q29" s="12" t="n"/>
      <c r="R29" s="12" t="n"/>
      <c r="S29" s="12" t="n"/>
      <c r="T29" s="12" t="n"/>
      <c r="U29" s="12" t="n"/>
      <c r="V29" s="12" t="n"/>
      <c r="W29" s="15">
        <f>IF(COUNT(Q29:V29)=0,"",SUM(Q29:V29))</f>
        <v/>
      </c>
      <c r="X29" s="10" t="n"/>
      <c r="Y29" s="16">
        <f>IF(X29="","",X29-N(C29))</f>
        <v/>
      </c>
      <c r="Z29" s="11">
        <f>IF(AND(ISNUMBER(I29),ISNUMBER('Mis 3 números'!$B$8)),'Mis 3 números'!$B$8,"")</f>
        <v/>
      </c>
      <c r="AA29" s="16">
        <f>IF(AND(ISNUMBER(I29),ISNUMBER(Z29)),I29-Z29,"")</f>
        <v/>
      </c>
    </row>
    <row r="30">
      <c r="A30" s="8" t="n">
        <v>26</v>
      </c>
      <c r="B30" s="9" t="n"/>
      <c r="C30" s="10" t="n"/>
      <c r="D30" s="10" t="n"/>
      <c r="E30" s="10" t="n"/>
      <c r="F30" s="10" t="n"/>
      <c r="G30" s="10" t="n"/>
      <c r="H30" s="10" t="n"/>
      <c r="I30" s="11">
        <f>IF(COUNT(C30:H30)=0,"",SUM(C30:H30))</f>
        <v/>
      </c>
      <c r="J30" s="12" t="n"/>
      <c r="K30" s="13" t="n"/>
      <c r="L30" s="13" t="n"/>
      <c r="M30" s="13" t="n"/>
      <c r="N30" s="13" t="n"/>
      <c r="O30" s="13" t="n"/>
      <c r="P30" s="14">
        <f>IF(COUNT(K30:O30)=0,"",IF(ABS(SUM(K30:O30)-SUM(C30:H30))&lt;0.5,"Sí","No: revisa"))</f>
        <v/>
      </c>
      <c r="Q30" s="12" t="n"/>
      <c r="R30" s="12" t="n"/>
      <c r="S30" s="12" t="n"/>
      <c r="T30" s="12" t="n"/>
      <c r="U30" s="12" t="n"/>
      <c r="V30" s="12" t="n"/>
      <c r="W30" s="15">
        <f>IF(COUNT(Q30:V30)=0,"",SUM(Q30:V30))</f>
        <v/>
      </c>
      <c r="X30" s="10" t="n"/>
      <c r="Y30" s="16">
        <f>IF(X30="","",X30-N(C30))</f>
        <v/>
      </c>
      <c r="Z30" s="11">
        <f>IF(AND(ISNUMBER(I30),ISNUMBER('Mis 3 números'!$B$8)),'Mis 3 números'!$B$8,"")</f>
        <v/>
      </c>
      <c r="AA30" s="16">
        <f>IF(AND(ISNUMBER(I30),ISNUMBER(Z30)),I30-Z30,"")</f>
        <v/>
      </c>
    </row>
    <row r="31">
      <c r="A31" s="8" t="n">
        <v>27</v>
      </c>
      <c r="B31" s="9" t="n"/>
      <c r="C31" s="10" t="n"/>
      <c r="D31" s="10" t="n"/>
      <c r="E31" s="10" t="n"/>
      <c r="F31" s="10" t="n"/>
      <c r="G31" s="10" t="n"/>
      <c r="H31" s="10" t="n"/>
      <c r="I31" s="11">
        <f>IF(COUNT(C31:H31)=0,"",SUM(C31:H31))</f>
        <v/>
      </c>
      <c r="J31" s="12" t="n"/>
      <c r="K31" s="13" t="n"/>
      <c r="L31" s="13" t="n"/>
      <c r="M31" s="13" t="n"/>
      <c r="N31" s="13" t="n"/>
      <c r="O31" s="13" t="n"/>
      <c r="P31" s="14">
        <f>IF(COUNT(K31:O31)=0,"",IF(ABS(SUM(K31:O31)-SUM(C31:H31))&lt;0.5,"Sí","No: revisa"))</f>
        <v/>
      </c>
      <c r="Q31" s="12" t="n"/>
      <c r="R31" s="12" t="n"/>
      <c r="S31" s="12" t="n"/>
      <c r="T31" s="12" t="n"/>
      <c r="U31" s="12" t="n"/>
      <c r="V31" s="12" t="n"/>
      <c r="W31" s="15">
        <f>IF(COUNT(Q31:V31)=0,"",SUM(Q31:V31))</f>
        <v/>
      </c>
      <c r="X31" s="10" t="n"/>
      <c r="Y31" s="16">
        <f>IF(X31="","",X31-N(C31))</f>
        <v/>
      </c>
      <c r="Z31" s="11">
        <f>IF(AND(ISNUMBER(I31),ISNUMBER('Mis 3 números'!$B$8)),'Mis 3 números'!$B$8,"")</f>
        <v/>
      </c>
      <c r="AA31" s="16">
        <f>IF(AND(ISNUMBER(I31),ISNUMBER(Z31)),I31-Z31,"")</f>
        <v/>
      </c>
    </row>
    <row r="32">
      <c r="A32" s="8" t="n">
        <v>28</v>
      </c>
      <c r="B32" s="9" t="n"/>
      <c r="C32" s="10" t="n"/>
      <c r="D32" s="10" t="n"/>
      <c r="E32" s="10" t="n"/>
      <c r="F32" s="10" t="n"/>
      <c r="G32" s="10" t="n"/>
      <c r="H32" s="10" t="n"/>
      <c r="I32" s="11">
        <f>IF(COUNT(C32:H32)=0,"",SUM(C32:H32))</f>
        <v/>
      </c>
      <c r="J32" s="12" t="n"/>
      <c r="K32" s="13" t="n"/>
      <c r="L32" s="13" t="n"/>
      <c r="M32" s="13" t="n"/>
      <c r="N32" s="13" t="n"/>
      <c r="O32" s="13" t="n"/>
      <c r="P32" s="14">
        <f>IF(COUNT(K32:O32)=0,"",IF(ABS(SUM(K32:O32)-SUM(C32:H32))&lt;0.5,"Sí","No: revisa"))</f>
        <v/>
      </c>
      <c r="Q32" s="12" t="n"/>
      <c r="R32" s="12" t="n"/>
      <c r="S32" s="12" t="n"/>
      <c r="T32" s="12" t="n"/>
      <c r="U32" s="12" t="n"/>
      <c r="V32" s="12" t="n"/>
      <c r="W32" s="15">
        <f>IF(COUNT(Q32:V32)=0,"",SUM(Q32:V32))</f>
        <v/>
      </c>
      <c r="X32" s="10" t="n"/>
      <c r="Y32" s="16">
        <f>IF(X32="","",X32-N(C32))</f>
        <v/>
      </c>
      <c r="Z32" s="11">
        <f>IF(AND(ISNUMBER(I32),ISNUMBER('Mis 3 números'!$B$8)),'Mis 3 números'!$B$8,"")</f>
        <v/>
      </c>
      <c r="AA32" s="16">
        <f>IF(AND(ISNUMBER(I32),ISNUMBER(Z32)),I32-Z32,"")</f>
        <v/>
      </c>
    </row>
    <row r="33">
      <c r="A33" s="8" t="n">
        <v>29</v>
      </c>
      <c r="B33" s="9" t="n"/>
      <c r="C33" s="10" t="n"/>
      <c r="D33" s="10" t="n"/>
      <c r="E33" s="10" t="n"/>
      <c r="F33" s="10" t="n"/>
      <c r="G33" s="10" t="n"/>
      <c r="H33" s="10" t="n"/>
      <c r="I33" s="11">
        <f>IF(COUNT(C33:H33)=0,"",SUM(C33:H33))</f>
        <v/>
      </c>
      <c r="J33" s="12" t="n"/>
      <c r="K33" s="13" t="n"/>
      <c r="L33" s="13" t="n"/>
      <c r="M33" s="13" t="n"/>
      <c r="N33" s="13" t="n"/>
      <c r="O33" s="13" t="n"/>
      <c r="P33" s="14">
        <f>IF(COUNT(K33:O33)=0,"",IF(ABS(SUM(K33:O33)-SUM(C33:H33))&lt;0.5,"Sí","No: revisa"))</f>
        <v/>
      </c>
      <c r="Q33" s="12" t="n"/>
      <c r="R33" s="12" t="n"/>
      <c r="S33" s="12" t="n"/>
      <c r="T33" s="12" t="n"/>
      <c r="U33" s="12" t="n"/>
      <c r="V33" s="12" t="n"/>
      <c r="W33" s="15">
        <f>IF(COUNT(Q33:V33)=0,"",SUM(Q33:V33))</f>
        <v/>
      </c>
      <c r="X33" s="10" t="n"/>
      <c r="Y33" s="16">
        <f>IF(X33="","",X33-N(C33))</f>
        <v/>
      </c>
      <c r="Z33" s="11">
        <f>IF(AND(ISNUMBER(I33),ISNUMBER('Mis 3 números'!$B$8)),'Mis 3 números'!$B$8,"")</f>
        <v/>
      </c>
      <c r="AA33" s="16">
        <f>IF(AND(ISNUMBER(I33),ISNUMBER(Z33)),I33-Z33,"")</f>
        <v/>
      </c>
    </row>
    <row r="34">
      <c r="A34" s="8" t="n">
        <v>30</v>
      </c>
      <c r="B34" s="9" t="n"/>
      <c r="C34" s="10" t="n"/>
      <c r="D34" s="10" t="n"/>
      <c r="E34" s="10" t="n"/>
      <c r="F34" s="10" t="n"/>
      <c r="G34" s="10" t="n"/>
      <c r="H34" s="10" t="n"/>
      <c r="I34" s="11">
        <f>IF(COUNT(C34:H34)=0,"",SUM(C34:H34))</f>
        <v/>
      </c>
      <c r="J34" s="12" t="n"/>
      <c r="K34" s="13" t="n"/>
      <c r="L34" s="13" t="n"/>
      <c r="M34" s="13" t="n"/>
      <c r="N34" s="13" t="n"/>
      <c r="O34" s="13" t="n"/>
      <c r="P34" s="14">
        <f>IF(COUNT(K34:O34)=0,"",IF(ABS(SUM(K34:O34)-SUM(C34:H34))&lt;0.5,"Sí","No: revisa"))</f>
        <v/>
      </c>
      <c r="Q34" s="12" t="n"/>
      <c r="R34" s="12" t="n"/>
      <c r="S34" s="12" t="n"/>
      <c r="T34" s="12" t="n"/>
      <c r="U34" s="12" t="n"/>
      <c r="V34" s="12" t="n"/>
      <c r="W34" s="15">
        <f>IF(COUNT(Q34:V34)=0,"",SUM(Q34:V34))</f>
        <v/>
      </c>
      <c r="X34" s="10" t="n"/>
      <c r="Y34" s="16">
        <f>IF(X34="","",X34-N(C34))</f>
        <v/>
      </c>
      <c r="Z34" s="11">
        <f>IF(AND(ISNUMBER(I34),ISNUMBER('Mis 3 números'!$B$8)),'Mis 3 números'!$B$8,"")</f>
        <v/>
      </c>
      <c r="AA34" s="16">
        <f>IF(AND(ISNUMBER(I34),ISNUMBER(Z34)),I34-Z34,"")</f>
        <v/>
      </c>
    </row>
    <row r="35">
      <c r="A35" s="8" t="n">
        <v>31</v>
      </c>
      <c r="B35" s="9" t="n"/>
      <c r="C35" s="10" t="n"/>
      <c r="D35" s="10" t="n"/>
      <c r="E35" s="10" t="n"/>
      <c r="F35" s="10" t="n"/>
      <c r="G35" s="10" t="n"/>
      <c r="H35" s="10" t="n"/>
      <c r="I35" s="11">
        <f>IF(COUNT(C35:H35)=0,"",SUM(C35:H35))</f>
        <v/>
      </c>
      <c r="J35" s="12" t="n"/>
      <c r="K35" s="13" t="n"/>
      <c r="L35" s="13" t="n"/>
      <c r="M35" s="13" t="n"/>
      <c r="N35" s="13" t="n"/>
      <c r="O35" s="13" t="n"/>
      <c r="P35" s="14">
        <f>IF(COUNT(K35:O35)=0,"",IF(ABS(SUM(K35:O35)-SUM(C35:H35))&lt;0.5,"Sí","No: revisa"))</f>
        <v/>
      </c>
      <c r="Q35" s="12" t="n"/>
      <c r="R35" s="12" t="n"/>
      <c r="S35" s="12" t="n"/>
      <c r="T35" s="12" t="n"/>
      <c r="U35" s="12" t="n"/>
      <c r="V35" s="12" t="n"/>
      <c r="W35" s="15">
        <f>IF(COUNT(Q35:V35)=0,"",SUM(Q35:V35))</f>
        <v/>
      </c>
      <c r="X35" s="10" t="n"/>
      <c r="Y35" s="16">
        <f>IF(X35="","",X35-N(C35))</f>
        <v/>
      </c>
      <c r="Z35" s="11">
        <f>IF(AND(ISNUMBER(I35),ISNUMBER('Mis 3 números'!$B$8)),'Mis 3 números'!$B$8,"")</f>
        <v/>
      </c>
      <c r="AA35" s="16">
        <f>IF(AND(ISNUMBER(I35),ISNUMBER(Z35)),I35-Z35,"")</f>
        <v/>
      </c>
    </row>
    <row r="36">
      <c r="A36" s="17" t="inlineStr">
        <is>
          <t>Mes</t>
        </is>
      </c>
      <c r="B36" s="17" t="inlineStr">
        <is>
          <t>Total</t>
        </is>
      </c>
      <c r="C36" s="18">
        <f>SUM(C5:C35)</f>
        <v/>
      </c>
      <c r="D36" s="18">
        <f>SUM(D5:D35)</f>
        <v/>
      </c>
      <c r="E36" s="18">
        <f>SUM(E5:E35)</f>
        <v/>
      </c>
      <c r="F36" s="18">
        <f>SUM(F5:F35)</f>
        <v/>
      </c>
      <c r="G36" s="18">
        <f>SUM(G5:G35)</f>
        <v/>
      </c>
      <c r="H36" s="18">
        <f>SUM(H5:H35)</f>
        <v/>
      </c>
      <c r="I36" s="18">
        <f>SUM(I5:I35)</f>
        <v/>
      </c>
      <c r="J36" s="19">
        <f>SUM(J5:J35)</f>
        <v/>
      </c>
      <c r="K36" s="18">
        <f>SUM(K5:K35)</f>
        <v/>
      </c>
      <c r="L36" s="18">
        <f>SUM(L5:L35)</f>
        <v/>
      </c>
      <c r="M36" s="18">
        <f>SUM(M5:M35)</f>
        <v/>
      </c>
      <c r="N36" s="18">
        <f>SUM(N5:N35)</f>
        <v/>
      </c>
      <c r="O36" s="18">
        <f>SUM(O5:O35)</f>
        <v/>
      </c>
      <c r="P36" s="17">
        <f>IF(SUM(K5:O35)=0,"",IF(ABS(SUM(K5:O35)-I36)&lt;0.5,"Sí","No: revisa"))</f>
        <v/>
      </c>
      <c r="Q36" s="19">
        <f>SUM(Q5:Q35)</f>
        <v/>
      </c>
      <c r="R36" s="19">
        <f>SUM(R5:R35)</f>
        <v/>
      </c>
      <c r="S36" s="19">
        <f>SUM(S5:S35)</f>
        <v/>
      </c>
      <c r="T36" s="19">
        <f>SUM(T5:T35)</f>
        <v/>
      </c>
      <c r="U36" s="19">
        <f>SUM(U5:U35)</f>
        <v/>
      </c>
      <c r="V36" s="19">
        <f>SUM(V5:V35)</f>
        <v/>
      </c>
      <c r="W36" s="19">
        <f>SUM(W5:W35)</f>
        <v/>
      </c>
      <c r="X36" s="18">
        <f>SUM(X5:X35)</f>
        <v/>
      </c>
      <c r="Y36" s="18">
        <f>SUM(Y5:Y35)</f>
        <v/>
      </c>
      <c r="Z36" s="17" t="n"/>
      <c r="AA36" s="17">
        <f>IF(COUNT(AA5:AA35)=0,"",COUNTIF(AA5:AA35,"&gt;=0")&amp;" de "&amp;COUNT(AA5:AA35)&amp;" días llegaste")</f>
        <v/>
      </c>
    </row>
  </sheetData>
  <mergeCells count="5">
    <mergeCell ref="K3:P3"/>
    <mergeCell ref="Q3:W3"/>
    <mergeCell ref="C3:H3"/>
    <mergeCell ref="X3:Y3"/>
    <mergeCell ref="Z3:AA3"/>
  </mergeCells>
  <conditionalFormatting sqref="P5:P36">
    <cfRule type="cellIs" priority="1" operator="equal" dxfId="0">
      <formula>"No: revisa"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0" customWidth="1" min="1" max="1"/>
    <col width="20" customWidth="1" min="2" max="2"/>
    <col width="62" customWidth="1" min="3" max="3"/>
  </cols>
  <sheetData>
    <row r="1">
      <c r="A1" s="4" t="inlineStr">
        <is>
          <t>¿Cuánto ganaste de verdad? Tus 3 números del mes</t>
        </is>
      </c>
    </row>
    <row r="2">
      <c r="A2" s="5" t="inlineStr">
        <is>
          <t>Llena solo lo amarillo; lo gris se calcula solo. No es asesoría contable ni tributaria.</t>
        </is>
      </c>
    </row>
    <row r="3">
      <c r="A3" s="20" t="inlineStr">
        <is>
          <t>Mes</t>
        </is>
      </c>
      <c r="B3" s="21" t="n"/>
      <c r="C3" s="22" t="inlineStr">
        <is>
          <t>Por ejemplo: octubre 2026</t>
        </is>
      </c>
    </row>
    <row r="5">
      <c r="A5" s="23" t="inlineStr">
        <is>
          <t>TUS 3 NÚMEROS</t>
        </is>
      </c>
      <c r="B5" s="24" t="n"/>
      <c r="C5" s="24" t="n"/>
    </row>
    <row r="6">
      <c r="A6" s="25" t="inlineStr">
        <is>
          <t>1. Cuánto te quedó en el mes (o a la fecha)</t>
        </is>
      </c>
      <c r="B6" s="26">
        <f>IF(B17&gt;0,B56,"Pon tus ventas")</f>
        <v/>
      </c>
      <c r="C6" s="22" t="inlineStr">
        <is>
          <t>Ventas − IGV − costo de lo vendido − comisiones − courier − publicidad − fijos. Si el mes va a medias, los fijos cuentan solo por los días que llevas anotados.</t>
        </is>
      </c>
    </row>
    <row r="7">
      <c r="A7" s="20" t="inlineStr">
        <is>
          <t xml:space="preserve">     De cada S/ 100 que vendiste, te quedaron (S/)</t>
        </is>
      </c>
      <c r="B7" s="27">
        <f>IF(B17&gt;0,B56/B17*100,"")</f>
        <v/>
      </c>
    </row>
    <row r="8">
      <c r="A8" s="25" t="inlineStr">
        <is>
          <t>2. Lo que tienes que vender al día para no perder</t>
        </is>
      </c>
      <c r="B8" s="26">
        <f>IF(B17&gt;0,IF(B53&gt;0,ROUNDUP(B58,0),"No alcanza: revisa precio o costo"),"")</f>
        <v/>
      </c>
      <c r="C8" s="22" t="inlineStr">
        <is>
          <t>(Fijos + publicidad) ÷ margen ÷ días que abres. Redondeado hacia arriba.</t>
        </is>
      </c>
    </row>
    <row r="9">
      <c r="A9" s="20" t="inlineStr">
        <is>
          <t xml:space="preserve">     Son estas ventas al día, con tu ticket</t>
        </is>
      </c>
      <c r="B9" s="28">
        <f>IF(AND(ISNUMBER(B8),B20&gt;0),ROUNDUP(B58/B20,0),"")</f>
        <v/>
      </c>
    </row>
    <row r="10">
      <c r="A10" s="20" t="inlineStr">
        <is>
          <t xml:space="preserve">     Hoy vendes en promedio al día</t>
        </is>
      </c>
      <c r="B10" s="29">
        <f>IF(B17&gt;0,IF(B61&gt;0,B17/B61,B17/MAX(1,B18)),"")</f>
        <v/>
      </c>
      <c r="C10" s="22" t="inlineStr">
        <is>
          <t>Ventas ÷ días con cierre anotado (o ÷ días que abres, si no usas el cierre).</t>
        </is>
      </c>
    </row>
    <row r="11">
      <c r="A11" s="25" t="inlineStr">
        <is>
          <t>3. Lo máximo que puedes pagar por un cliente nuevo</t>
        </is>
      </c>
      <c r="B11" s="26">
        <f>IF(AND(B17&gt;0,B20&gt;0),IF(B59&gt;0,ROUNDDOWN(B60,0),0),"")</f>
        <v/>
      </c>
      <c r="C11" s="22" t="inlineStr">
        <is>
          <t>Lo que te deja un cliente nuevo × (1 − lo que quieres guardarte). Redondeado hacia abajo.</t>
        </is>
      </c>
    </row>
    <row r="12">
      <c r="A12" s="20" t="inlineStr">
        <is>
          <t xml:space="preserve">     Tu techo: lo que te deja un cliente nuevo</t>
        </is>
      </c>
      <c r="B12" s="30">
        <f>IF(AND(B17&gt;0,B20&gt;0),B59,"")</f>
        <v/>
      </c>
      <c r="C12" s="22" t="inlineStr">
        <is>
          <t>Si pagas más que esto por traer un cliente, pierdes con cada uno.</t>
        </is>
      </c>
    </row>
    <row r="13">
      <c r="A13" s="20" t="inlineStr">
        <is>
          <t xml:space="preserve">     Lo que te costó cada cliente que llegó por anuncio</t>
        </is>
      </c>
      <c r="B13" s="30">
        <f>IF(B33&gt;0,B32/B33,"")</f>
        <v/>
      </c>
    </row>
    <row r="14">
      <c r="A14" s="20" t="inlineStr">
        <is>
          <t xml:space="preserve">     ¿Cómo vas?</t>
        </is>
      </c>
      <c r="B14" s="31">
        <f>IF(B13="","",IF(B13&lt;=B60+0.000001,"Dentro de tu máximo",IF(B13&lt;=B59+0.000001,"Zona fina: casi no te queda","Pagas más de lo que te deja")))</f>
        <v/>
      </c>
    </row>
    <row r="16">
      <c r="A16" s="23" t="inlineStr">
        <is>
          <t>TU MES · lo que vendiste</t>
        </is>
      </c>
      <c r="B16" s="24" t="n"/>
      <c r="C16" s="24" t="n"/>
    </row>
    <row r="17">
      <c r="A17" s="20" t="inlineStr">
        <is>
          <t>Ventas del mes (S/)</t>
        </is>
      </c>
      <c r="B17" s="32">
        <f>'Cierre del día'!I36</f>
        <v/>
      </c>
      <c r="C17" s="22" t="inlineStr">
        <is>
          <t>Sale solo de «Cierre del día». Si no usas esa hoja, escribe encima tu total del mes.</t>
        </is>
      </c>
    </row>
    <row r="18">
      <c r="A18" s="20" t="inlineStr">
        <is>
          <t>Días que abres en el mes</t>
        </is>
      </c>
      <c r="B18" s="33" t="n">
        <v>30</v>
      </c>
      <c r="C18" s="22" t="inlineStr">
        <is>
          <t>Los días que atiendes en el mes completo. Con esto sale tu meta del día.</t>
        </is>
      </c>
    </row>
    <row r="19">
      <c r="A19" s="20" t="inlineStr">
        <is>
          <t>Cuentas, citas o pedidos del mes</t>
        </is>
      </c>
      <c r="B19" s="33">
        <f>'Cierre del día'!J36</f>
        <v/>
      </c>
    </row>
    <row r="20">
      <c r="A20" s="20" t="inlineStr">
        <is>
          <t>Ticket promedio: lo que te paga un cliente cada vez (S/)</t>
        </is>
      </c>
      <c r="B20" s="34">
        <f>IFERROR(B17/B19,0)</f>
        <v/>
      </c>
      <c r="C20" s="22" t="inlineStr">
        <is>
          <t>Ventas ÷ cuentas. Si no las anotas, escribe tu ticket.</t>
        </is>
      </c>
    </row>
    <row r="21">
      <c r="A21" s="20" t="inlineStr">
        <is>
          <t>IGV incluido en tus precios (%)</t>
        </is>
      </c>
      <c r="B21" s="35" t="n">
        <v>0</v>
      </c>
      <c r="C21" s="22" t="inlineStr">
        <is>
          <t>Si no cobras IGV o no lo sabes, deja 0 y pregúntale a tu contador.</t>
        </is>
      </c>
    </row>
    <row r="23">
      <c r="A23" s="23" t="inlineStr">
        <is>
          <t>LO QUE SE VA CON CADA VENTA</t>
        </is>
      </c>
      <c r="B23" s="24" t="n"/>
      <c r="C23" s="24" t="n"/>
    </row>
    <row r="24">
      <c r="A24" s="20" t="inlineStr">
        <is>
          <t>Costo de lo vendido (% de tus ventas)</t>
        </is>
      </c>
      <c r="B24" s="35" t="n"/>
      <c r="C24" s="22" t="inlineStr">
        <is>
          <t>Insumos, mercadería o materiales, por cada S/ 100 vendidos.</t>
        </is>
      </c>
    </row>
    <row r="25">
      <c r="A25" s="20" t="inlineStr">
        <is>
          <t>Cobrado con tarjeta en el mes (S/)</t>
        </is>
      </c>
      <c r="B25" s="32">
        <f>'Cierre del día'!F36</f>
        <v/>
      </c>
      <c r="C25" s="22" t="inlineStr">
        <is>
          <t>Sale solo del cierre.</t>
        </is>
      </c>
    </row>
    <row r="26">
      <c r="A26" s="20" t="inlineStr">
        <is>
          <t>Comisión de tarjeta (%)</t>
        </is>
      </c>
      <c r="B26" s="35" t="n"/>
      <c r="C26" s="22" t="inlineStr">
        <is>
          <t>Mira tu liquidación del POS o del link de pago.</t>
        </is>
      </c>
    </row>
    <row r="27">
      <c r="A27" s="20" t="inlineStr">
        <is>
          <t>Vendido por apps de delivery (S/)</t>
        </is>
      </c>
      <c r="B27" s="32">
        <f>'Cierre del día'!H36</f>
        <v/>
      </c>
      <c r="C27" s="22" t="inlineStr">
        <is>
          <t>Sale solo del cierre.</t>
        </is>
      </c>
    </row>
    <row r="28">
      <c r="A28" s="20" t="inlineStr">
        <is>
          <t>Comisión de las apps (%)</t>
        </is>
      </c>
      <c r="B28" s="35" t="n"/>
      <c r="C28" s="22" t="inlineStr">
        <is>
          <t>Mira la liquidación de cada app.</t>
        </is>
      </c>
    </row>
    <row r="29">
      <c r="A29" s="20" t="inlineStr">
        <is>
          <t>Courier y envíos que pagas tú (S/)</t>
        </is>
      </c>
      <c r="B29" s="32" t="n"/>
    </row>
    <row r="31">
      <c r="A31" s="23" t="inlineStr">
        <is>
          <t>LO QUE PAGAS PARA QUE TE COMPREN</t>
        </is>
      </c>
      <c r="B31" s="24" t="n"/>
      <c r="C31" s="24" t="n"/>
    </row>
    <row r="32">
      <c r="A32" s="20" t="inlineStr">
        <is>
          <t>Publicidad del mes (S/)</t>
        </is>
      </c>
      <c r="B32" s="32" t="n"/>
      <c r="C32" s="22" t="inlineStr">
        <is>
          <t>Lo que salió de tu tarjeta en soles, con impuestos. No lo que dice el administrador de anuncios en dólares.</t>
        </is>
      </c>
    </row>
    <row r="33">
      <c r="A33" s="20" t="inlineStr">
        <is>
          <t>Clientes nuevos que llegaron por anuncio</t>
        </is>
      </c>
      <c r="B33" s="33">
        <f>'Cierre del día'!T36</f>
        <v/>
      </c>
      <c r="C33" s="22" t="inlineStr">
        <is>
          <t>Sale solo del cierre (columna Anuncio).</t>
        </is>
      </c>
    </row>
    <row r="35">
      <c r="A35" s="23" t="inlineStr">
        <is>
          <t>LO QUE PAGAS AUNQUE NO VENDAS</t>
        </is>
      </c>
      <c r="B35" s="24" t="n"/>
      <c r="C35" s="24" t="n"/>
    </row>
    <row r="36">
      <c r="A36" s="20" t="inlineStr">
        <is>
          <t>Alquiler (S/)</t>
        </is>
      </c>
      <c r="B36" s="32" t="n"/>
    </row>
    <row r="37">
      <c r="A37" s="20" t="inlineStr">
        <is>
          <t>Sueldos, incluido el tuyo (S/)</t>
        </is>
      </c>
      <c r="B37" s="32" t="n"/>
      <c r="C37" s="22" t="inlineStr">
        <is>
          <t>Si no te pones sueldo, lo que te quede es tu sueldo, no tu ganancia.</t>
        </is>
      </c>
    </row>
    <row r="38">
      <c r="A38" s="20" t="inlineStr">
        <is>
          <t>Luz, agua, internet y teléfono (S/)</t>
        </is>
      </c>
      <c r="B38" s="32" t="n"/>
    </row>
    <row r="39">
      <c r="A39" s="20" t="inlineStr">
        <is>
          <t>Otros fijos (S/)</t>
        </is>
      </c>
      <c r="B39" s="32" t="n"/>
      <c r="C39" s="22" t="inlineStr">
        <is>
          <t>Contador, sistemas, mantenimiento, la cuota del préstamo.</t>
        </is>
      </c>
    </row>
    <row r="40">
      <c r="A40" s="20" t="inlineStr">
        <is>
          <t>Total de fijos</t>
        </is>
      </c>
      <c r="B40" s="29">
        <f>SUM(B36:B39)</f>
        <v/>
      </c>
    </row>
    <row r="42">
      <c r="A42" s="23" t="inlineStr">
        <is>
          <t>TU CLIENTE NUEVO</t>
        </is>
      </c>
      <c r="B42" s="24" t="n"/>
      <c r="C42" s="24" t="n"/>
    </row>
    <row r="43">
      <c r="A43" s="20" t="inlineStr">
        <is>
          <t>¿Cuántas veces te compra en sus primeros 3 meses?</t>
        </is>
      </c>
      <c r="B43" s="36" t="n">
        <v>1</v>
      </c>
      <c r="C43" s="22" t="inlineStr">
        <is>
          <t>Si no lo sabes, deja 1: es la cuenta segura.</t>
        </is>
      </c>
    </row>
    <row r="44">
      <c r="A44" s="20" t="inlineStr">
        <is>
          <t>De lo que te deja, ¿cuánto quieres guardarte? (%)</t>
        </is>
      </c>
      <c r="B44" s="35" t="n">
        <v>30</v>
      </c>
      <c r="C44" s="22" t="inlineStr">
        <is>
          <t>Con 0 te gastas todo lo que te deja en conseguirlo. 30 es un punto de partida prudente.</t>
        </is>
      </c>
    </row>
    <row r="46">
      <c r="A46" s="23" t="inlineStr">
        <is>
          <t>LA CUENTA · no se toca</t>
        </is>
      </c>
      <c r="B46" s="24" t="n"/>
      <c r="C46" s="24" t="n"/>
    </row>
    <row r="47">
      <c r="A47" s="20" t="inlineStr">
        <is>
          <t>Parte de IGV</t>
        </is>
      </c>
      <c r="B47" s="29">
        <f>B17-B17/(1+B21/100)</f>
        <v/>
      </c>
    </row>
    <row r="48">
      <c r="A48" s="20" t="inlineStr">
        <is>
          <t>Costo de lo vendido</t>
        </is>
      </c>
      <c r="B48" s="29">
        <f>B17*B24/100</f>
        <v/>
      </c>
    </row>
    <row r="49">
      <c r="A49" s="20" t="inlineStr">
        <is>
          <t>Comisión de tarjeta</t>
        </is>
      </c>
      <c r="B49" s="29">
        <f>B25*B26/100</f>
        <v/>
      </c>
    </row>
    <row r="50">
      <c r="A50" s="20" t="inlineStr">
        <is>
          <t>Comisión de apps</t>
        </is>
      </c>
      <c r="B50" s="29">
        <f>B27*B28/100</f>
        <v/>
      </c>
    </row>
    <row r="51">
      <c r="A51" s="20" t="inlineStr">
        <is>
          <t>Courier y envíos</t>
        </is>
      </c>
      <c r="B51" s="29">
        <f>N(B29)</f>
        <v/>
      </c>
    </row>
    <row r="52">
      <c r="A52" s="20" t="inlineStr">
        <is>
          <t>Te dejan tus ventas (antes de publicidad y fijos)</t>
        </is>
      </c>
      <c r="B52" s="29">
        <f>B17-B47-B48-B49-B50-B51</f>
        <v/>
      </c>
    </row>
    <row r="53">
      <c r="A53" s="20" t="inlineStr">
        <is>
          <t>Margen (% de tus ventas)</t>
        </is>
      </c>
      <c r="B53" s="37">
        <f>IF(B17&gt;0,B52/B17*100,0)</f>
        <v/>
      </c>
    </row>
    <row r="54">
      <c r="A54" s="20" t="inlineStr">
        <is>
          <t>Publicidad</t>
        </is>
      </c>
      <c r="B54" s="29">
        <f>N(B32)</f>
        <v/>
      </c>
    </row>
    <row r="55">
      <c r="A55" s="20" t="inlineStr">
        <is>
          <t>Fijos (del mes, o la parte de los días que llevas)</t>
        </is>
      </c>
      <c r="B55" s="29">
        <f>B40*B62</f>
        <v/>
      </c>
    </row>
    <row r="56">
      <c r="A56" s="20" t="inlineStr">
        <is>
          <t>Te quedó</t>
        </is>
      </c>
      <c r="B56" s="29">
        <f>B52-B54-B55</f>
        <v/>
      </c>
    </row>
    <row r="57">
      <c r="A57" s="20" t="inlineStr">
        <is>
          <t>Para no perder, al mes</t>
        </is>
      </c>
      <c r="B57" s="29">
        <f>IF(AND(B17&gt;0,B53&gt;0),(B40+B54)/(B53/100),"")</f>
        <v/>
      </c>
    </row>
    <row r="58">
      <c r="A58" s="20" t="inlineStr">
        <is>
          <t>Para no perder, al día</t>
        </is>
      </c>
      <c r="B58" s="30">
        <f>IF(ISNUMBER(B57),B57/MAX(1,B18),"")</f>
        <v/>
      </c>
    </row>
    <row r="59">
      <c r="A59" s="20" t="inlineStr">
        <is>
          <t>Lo que te deja un cliente nuevo (techo)</t>
        </is>
      </c>
      <c r="B59" s="30">
        <f>B20*B53/100*MAX(1,B43)</f>
        <v/>
      </c>
    </row>
    <row r="60">
      <c r="A60" s="20" t="inlineStr">
        <is>
          <t>Máximo por cliente nuevo, antes de redondear</t>
        </is>
      </c>
      <c r="B60" s="30">
        <f>MAX(0,B59)*(1-B44/100)</f>
        <v/>
      </c>
    </row>
    <row r="61">
      <c r="A61" s="20" t="inlineStr">
        <is>
          <t>Días con cierre anotado</t>
        </is>
      </c>
      <c r="B61" s="28">
        <f>COUNT('Cierre del día'!I5:I35)</f>
        <v/>
      </c>
    </row>
    <row r="62">
      <c r="A62" s="20" t="inlineStr">
        <is>
          <t>Parte del mes que llevas</t>
        </is>
      </c>
      <c r="B62" s="27">
        <f>IF(B61&gt;0,MIN(1,B61/MAX(1,B18)),1)</f>
        <v/>
      </c>
      <c r="C62" s="22" t="inlineStr">
        <is>
          <t>1 = mes completo. Sin cierres anotados, se toma el mes completo.</t>
        </is>
      </c>
    </row>
  </sheetData>
  <conditionalFormatting sqref="B14">
    <cfRule type="cellIs" priority="1" operator="equal" dxfId="0">
      <formula>"Pagas más de lo que te deja"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0" customWidth="1" min="1" max="1"/>
    <col width="20" customWidth="1" min="2" max="2"/>
    <col width="62" customWidth="1" min="3" max="3"/>
  </cols>
  <sheetData>
    <row r="1">
      <c r="A1" s="38" t="inlineStr">
        <is>
          <t>EJEMPLO INVENTADO · Restaurante</t>
        </is>
      </c>
    </row>
    <row r="2" ht="30" customHeight="1">
      <c r="A2" s="39" t="inlineStr">
        <is>
          <t>Cifras redondas, inventadas para que veas una hoja llena. No son de ningún negocio real ni el promedio de ningún rubro. Tus números van en «Mis 3 números». No es asesoría contable ni tributaria.</t>
        </is>
      </c>
    </row>
    <row r="3">
      <c r="A3" s="20" t="inlineStr">
        <is>
          <t>Mes</t>
        </is>
      </c>
      <c r="B3" s="21" t="inlineStr">
        <is>
          <t>Ejemplo inventado</t>
        </is>
      </c>
    </row>
    <row r="5">
      <c r="A5" s="23" t="inlineStr">
        <is>
          <t>LOS 3 NÚMEROS DEL EJEMPLO</t>
        </is>
      </c>
      <c r="B5" s="24" t="n"/>
      <c r="C5" s="24" t="n"/>
    </row>
    <row r="6">
      <c r="A6" s="25" t="inlineStr">
        <is>
          <t>1. Cuánto te quedó en el mes (o a la fecha)</t>
        </is>
      </c>
      <c r="B6" s="26">
        <f>IF(B17&gt;0,B56,"Pon tus ventas")</f>
        <v/>
      </c>
      <c r="C6" s="22" t="inlineStr">
        <is>
          <t>Ventas − IGV − costo de lo vendido − comisiones − courier − publicidad − fijos. Si el mes va a medias, los fijos cuentan solo por los días que llevas anotados.</t>
        </is>
      </c>
    </row>
    <row r="7">
      <c r="A7" s="20" t="inlineStr">
        <is>
          <t xml:space="preserve">     De cada S/ 100 que vendiste, te quedaron (S/)</t>
        </is>
      </c>
      <c r="B7" s="27">
        <f>IF(B17&gt;0,B56/B17*100,"")</f>
        <v/>
      </c>
    </row>
    <row r="8">
      <c r="A8" s="25" t="inlineStr">
        <is>
          <t>2. Lo que tienes que vender al día para no perder</t>
        </is>
      </c>
      <c r="B8" s="26">
        <f>IF(B17&gt;0,IF(B53&gt;0,ROUNDUP(B58,0),"No alcanza: revisa precio o costo"),"")</f>
        <v/>
      </c>
      <c r="C8" s="22" t="inlineStr">
        <is>
          <t>(Fijos + publicidad) ÷ margen ÷ días que abres. Redondeado hacia arriba.</t>
        </is>
      </c>
    </row>
    <row r="9">
      <c r="A9" s="20" t="inlineStr">
        <is>
          <t xml:space="preserve">     Son estas ventas al día, con tu ticket</t>
        </is>
      </c>
      <c r="B9" s="28">
        <f>IF(AND(ISNUMBER(B8),B20&gt;0),ROUNDUP(B58/B20,0),"")</f>
        <v/>
      </c>
    </row>
    <row r="10">
      <c r="A10" s="20" t="inlineStr">
        <is>
          <t xml:space="preserve">     Hoy vendes en promedio al día</t>
        </is>
      </c>
      <c r="B10" s="29">
        <f>IF(B17&gt;0,IF(B61&gt;0,B17/B61,B17/MAX(1,B18)),"")</f>
        <v/>
      </c>
      <c r="C10" s="22" t="inlineStr">
        <is>
          <t>Ventas ÷ días con cierre anotado (o ÷ días que abres, si no usas el cierre).</t>
        </is>
      </c>
    </row>
    <row r="11">
      <c r="A11" s="25" t="inlineStr">
        <is>
          <t>3. Lo máximo que puedes pagar por un cliente nuevo</t>
        </is>
      </c>
      <c r="B11" s="26">
        <f>IF(AND(B17&gt;0,B20&gt;0),IF(B59&gt;0,ROUNDDOWN(B60,0),0),"")</f>
        <v/>
      </c>
      <c r="C11" s="22" t="inlineStr">
        <is>
          <t>Lo que te deja un cliente nuevo × (1 − lo que quieres guardarte). Redondeado hacia abajo.</t>
        </is>
      </c>
    </row>
    <row r="12">
      <c r="A12" s="20" t="inlineStr">
        <is>
          <t xml:space="preserve">     Tu techo: lo que te deja un cliente nuevo</t>
        </is>
      </c>
      <c r="B12" s="30">
        <f>IF(AND(B17&gt;0,B20&gt;0),B59,"")</f>
        <v/>
      </c>
      <c r="C12" s="22" t="inlineStr">
        <is>
          <t>Si pagas más que esto por traer un cliente, pierdes con cada uno.</t>
        </is>
      </c>
    </row>
    <row r="13">
      <c r="A13" s="20" t="inlineStr">
        <is>
          <t xml:space="preserve">     Lo que te costó cada cliente que llegó por anuncio</t>
        </is>
      </c>
      <c r="B13" s="30">
        <f>IF(B33&gt;0,B32/B33,"")</f>
        <v/>
      </c>
    </row>
    <row r="14">
      <c r="A14" s="20" t="inlineStr">
        <is>
          <t xml:space="preserve">     ¿Cómo vas?</t>
        </is>
      </c>
      <c r="B14" s="31">
        <f>IF(B13="","",IF(B13&lt;=B60+0.000001,"Dentro de tu máximo",IF(B13&lt;=B59+0.000001,"Zona fina: casi no te queda","Pagas más de lo que te deja")))</f>
        <v/>
      </c>
    </row>
    <row r="16">
      <c r="A16" s="23" t="inlineStr">
        <is>
          <t>EL MES · lo que vendió</t>
        </is>
      </c>
      <c r="B16" s="24" t="n"/>
      <c r="C16" s="24" t="n"/>
    </row>
    <row r="17">
      <c r="A17" s="20" t="inlineStr">
        <is>
          <t>Ventas del mes (S/)</t>
        </is>
      </c>
      <c r="B17" s="32" t="n">
        <v>60000</v>
      </c>
    </row>
    <row r="18">
      <c r="A18" s="20" t="inlineStr">
        <is>
          <t>Días que abres en el mes</t>
        </is>
      </c>
      <c r="B18" s="33" t="n">
        <v>26</v>
      </c>
    </row>
    <row r="19">
      <c r="A19" s="20" t="inlineStr">
        <is>
          <t>Cuentas, citas o pedidos del mes</t>
        </is>
      </c>
      <c r="B19" s="33" t="n">
        <v>1500</v>
      </c>
    </row>
    <row r="20">
      <c r="A20" s="20" t="inlineStr">
        <is>
          <t>Ticket promedio: lo que te paga un cliente cada vez (S/)</t>
        </is>
      </c>
      <c r="B20" s="34">
        <f>IFERROR(B17/B19,0)</f>
        <v/>
      </c>
      <c r="C20" s="22" t="inlineStr">
        <is>
          <t>Ventas ÷ cuentas.</t>
        </is>
      </c>
    </row>
    <row r="21">
      <c r="A21" s="20" t="inlineStr">
        <is>
          <t>IGV incluido en tus precios (%)</t>
        </is>
      </c>
      <c r="B21" s="35" t="n">
        <v>0</v>
      </c>
    </row>
    <row r="23">
      <c r="A23" s="23" t="inlineStr">
        <is>
          <t>LO QUE SE VA CON CADA VENTA</t>
        </is>
      </c>
      <c r="B23" s="24" t="n"/>
      <c r="C23" s="24" t="n"/>
    </row>
    <row r="24">
      <c r="A24" s="20" t="inlineStr">
        <is>
          <t>Costo de lo vendido (% de tus ventas)</t>
        </is>
      </c>
      <c r="B24" s="35" t="n">
        <v>35</v>
      </c>
    </row>
    <row r="25">
      <c r="A25" s="20" t="inlineStr">
        <is>
          <t>Cobrado con tarjeta en el mes (S/)</t>
        </is>
      </c>
      <c r="B25" s="32" t="n">
        <v>15000</v>
      </c>
    </row>
    <row r="26">
      <c r="A26" s="20" t="inlineStr">
        <is>
          <t>Comisión de tarjeta (%)</t>
        </is>
      </c>
      <c r="B26" s="35" t="n">
        <v>4</v>
      </c>
      <c r="C26" s="22" t="inlineStr">
        <is>
          <t>Inventada. La tuya sale en tu liquidación.</t>
        </is>
      </c>
    </row>
    <row r="27">
      <c r="A27" s="20" t="inlineStr">
        <is>
          <t>Vendido por apps de delivery (S/)</t>
        </is>
      </c>
      <c r="B27" s="32" t="n">
        <v>12000</v>
      </c>
    </row>
    <row r="28">
      <c r="A28" s="20" t="inlineStr">
        <is>
          <t>Comisión de las apps (%)</t>
        </is>
      </c>
      <c r="B28" s="35" t="n">
        <v>25</v>
      </c>
      <c r="C28" s="22" t="inlineStr">
        <is>
          <t>Inventada. La tuya sale en la liquidación de cada app.</t>
        </is>
      </c>
    </row>
    <row r="29">
      <c r="A29" s="20" t="inlineStr">
        <is>
          <t>Courier y envíos que pagas tú (S/)</t>
        </is>
      </c>
      <c r="B29" s="32" t="n">
        <v>0</v>
      </c>
    </row>
    <row r="31">
      <c r="A31" s="23" t="inlineStr">
        <is>
          <t>LO QUE PAGAS PARA QUE TE COMPREN</t>
        </is>
      </c>
      <c r="B31" s="24" t="n"/>
      <c r="C31" s="24" t="n"/>
    </row>
    <row r="32">
      <c r="A32" s="20" t="inlineStr">
        <is>
          <t>Publicidad del mes (S/)</t>
        </is>
      </c>
      <c r="B32" s="32" t="n">
        <v>1500</v>
      </c>
    </row>
    <row r="33">
      <c r="A33" s="20" t="inlineStr">
        <is>
          <t>Clientes nuevos que llegaron por anuncio</t>
        </is>
      </c>
      <c r="B33" s="33" t="n">
        <v>60</v>
      </c>
    </row>
    <row r="35">
      <c r="A35" s="23" t="inlineStr">
        <is>
          <t>LO QUE PAGAS AUNQUE NO VENDAS</t>
        </is>
      </c>
      <c r="B35" s="24" t="n"/>
      <c r="C35" s="24" t="n"/>
    </row>
    <row r="36">
      <c r="A36" s="20" t="inlineStr">
        <is>
          <t>Alquiler (S/)</t>
        </is>
      </c>
      <c r="B36" s="32" t="n">
        <v>6000</v>
      </c>
    </row>
    <row r="37">
      <c r="A37" s="20" t="inlineStr">
        <is>
          <t>Sueldos, incluido el tuyo (S/)</t>
        </is>
      </c>
      <c r="B37" s="32" t="n">
        <v>18000</v>
      </c>
    </row>
    <row r="38">
      <c r="A38" s="20" t="inlineStr">
        <is>
          <t>Luz, agua, internet y teléfono (S/)</t>
        </is>
      </c>
      <c r="B38" s="32" t="n">
        <v>2500</v>
      </c>
    </row>
    <row r="39">
      <c r="A39" s="20" t="inlineStr">
        <is>
          <t>Otros fijos (S/)</t>
        </is>
      </c>
      <c r="B39" s="32" t="n">
        <v>1500</v>
      </c>
    </row>
    <row r="40">
      <c r="A40" s="20" t="inlineStr">
        <is>
          <t>Total de fijos</t>
        </is>
      </c>
      <c r="B40" s="29">
        <f>SUM(B36:B39)</f>
        <v/>
      </c>
    </row>
    <row r="42">
      <c r="A42" s="23" t="inlineStr">
        <is>
          <t>EL CLIENTE NUEVO</t>
        </is>
      </c>
      <c r="B42" s="24" t="n"/>
      <c r="C42" s="24" t="n"/>
    </row>
    <row r="43">
      <c r="A43" s="20" t="inlineStr">
        <is>
          <t>¿Cuántas veces te compra en sus primeros 3 meses?</t>
        </is>
      </c>
      <c r="B43" s="36" t="n">
        <v>2</v>
      </c>
    </row>
    <row r="44">
      <c r="A44" s="20" t="inlineStr">
        <is>
          <t>De lo que te deja, ¿cuánto quieres guardarte? (%)</t>
        </is>
      </c>
      <c r="B44" s="35" t="n">
        <v>30</v>
      </c>
    </row>
    <row r="46">
      <c r="A46" s="23" t="inlineStr">
        <is>
          <t>LA CUENTA · no se toca</t>
        </is>
      </c>
      <c r="B46" s="24" t="n"/>
      <c r="C46" s="24" t="n"/>
    </row>
    <row r="47">
      <c r="A47" s="20" t="inlineStr">
        <is>
          <t>Parte de IGV</t>
        </is>
      </c>
      <c r="B47" s="29">
        <f>B17-B17/(1+B21/100)</f>
        <v/>
      </c>
    </row>
    <row r="48">
      <c r="A48" s="20" t="inlineStr">
        <is>
          <t>Costo de lo vendido</t>
        </is>
      </c>
      <c r="B48" s="29">
        <f>B17*B24/100</f>
        <v/>
      </c>
    </row>
    <row r="49">
      <c r="A49" s="20" t="inlineStr">
        <is>
          <t>Comisión de tarjeta</t>
        </is>
      </c>
      <c r="B49" s="29">
        <f>B25*B26/100</f>
        <v/>
      </c>
    </row>
    <row r="50">
      <c r="A50" s="20" t="inlineStr">
        <is>
          <t>Comisión de apps</t>
        </is>
      </c>
      <c r="B50" s="29">
        <f>B27*B28/100</f>
        <v/>
      </c>
    </row>
    <row r="51">
      <c r="A51" s="20" t="inlineStr">
        <is>
          <t>Courier y envíos</t>
        </is>
      </c>
      <c r="B51" s="29">
        <f>N(B29)</f>
        <v/>
      </c>
    </row>
    <row r="52">
      <c r="A52" s="20" t="inlineStr">
        <is>
          <t>Te dejan tus ventas (antes de publicidad y fijos)</t>
        </is>
      </c>
      <c r="B52" s="29">
        <f>B17-B47-B48-B49-B50-B51</f>
        <v/>
      </c>
    </row>
    <row r="53">
      <c r="A53" s="20" t="inlineStr">
        <is>
          <t>Margen (% de tus ventas)</t>
        </is>
      </c>
      <c r="B53" s="37">
        <f>IF(B17&gt;0,B52/B17*100,0)</f>
        <v/>
      </c>
    </row>
    <row r="54">
      <c r="A54" s="20" t="inlineStr">
        <is>
          <t>Publicidad</t>
        </is>
      </c>
      <c r="B54" s="29">
        <f>N(B32)</f>
        <v/>
      </c>
    </row>
    <row r="55">
      <c r="A55" s="20" t="inlineStr">
        <is>
          <t>Fijos (del mes, o la parte de los días que llevas)</t>
        </is>
      </c>
      <c r="B55" s="29">
        <f>B40*B62</f>
        <v/>
      </c>
    </row>
    <row r="56">
      <c r="A56" s="20" t="inlineStr">
        <is>
          <t>Te quedó</t>
        </is>
      </c>
      <c r="B56" s="29">
        <f>B52-B54-B55</f>
        <v/>
      </c>
    </row>
    <row r="57">
      <c r="A57" s="20" t="inlineStr">
        <is>
          <t>Para no perder, al mes</t>
        </is>
      </c>
      <c r="B57" s="29">
        <f>IF(AND(B17&gt;0,B53&gt;0),(B40+B54)/(B53/100),"")</f>
        <v/>
      </c>
    </row>
    <row r="58">
      <c r="A58" s="20" t="inlineStr">
        <is>
          <t>Para no perder, al día</t>
        </is>
      </c>
      <c r="B58" s="30">
        <f>IF(ISNUMBER(B57),B57/MAX(1,B18),"")</f>
        <v/>
      </c>
    </row>
    <row r="59">
      <c r="A59" s="20" t="inlineStr">
        <is>
          <t>Lo que te deja un cliente nuevo (techo)</t>
        </is>
      </c>
      <c r="B59" s="30">
        <f>B20*B53/100*MAX(1,B43)</f>
        <v/>
      </c>
    </row>
    <row r="60">
      <c r="A60" s="20" t="inlineStr">
        <is>
          <t>Máximo por cliente nuevo, antes de redondear</t>
        </is>
      </c>
      <c r="B60" s="30">
        <f>MAX(0,B59)*(1-B44/100)</f>
        <v/>
      </c>
    </row>
    <row r="61">
      <c r="A61" s="20" t="inlineStr">
        <is>
          <t>Días con cierre anotado</t>
        </is>
      </c>
      <c r="B61" s="28" t="n">
        <v>0</v>
      </c>
      <c r="C61" s="22" t="inlineStr">
        <is>
          <t>El ejemplo es un mes completo.</t>
        </is>
      </c>
    </row>
    <row r="62">
      <c r="A62" s="20" t="inlineStr">
        <is>
          <t>Parte del mes que llevas</t>
        </is>
      </c>
      <c r="B62" s="27">
        <f>IF(B61&gt;0,MIN(1,B61/MAX(1,B18)),1)</f>
        <v/>
      </c>
      <c r="C62" s="22" t="inlineStr">
        <is>
          <t>1 = mes completo. Sin cierres anotados, se toma el mes completo.</t>
        </is>
      </c>
    </row>
  </sheetData>
  <mergeCells count="1">
    <mergeCell ref="A2:C2"/>
  </mergeCells>
  <conditionalFormatting sqref="B14">
    <cfRule type="cellIs" priority="1" operator="equal" dxfId="0">
      <formula>"Pagas más de lo que te deja"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0" customWidth="1" min="1" max="1"/>
    <col width="20" customWidth="1" min="2" max="2"/>
    <col width="62" customWidth="1" min="3" max="3"/>
  </cols>
  <sheetData>
    <row r="1">
      <c r="A1" s="38" t="inlineStr">
        <is>
          <t>EJEMPLO INVENTADO · Clínica dental</t>
        </is>
      </c>
    </row>
    <row r="2" ht="30" customHeight="1">
      <c r="A2" s="39" t="inlineStr">
        <is>
          <t>Cifras redondas, inventadas para que veas una hoja llena. No son de ningún negocio real ni el promedio de ningún rubro. Tus números van en «Mis 3 números». No es asesoría contable ni tributaria.</t>
        </is>
      </c>
    </row>
    <row r="3">
      <c r="A3" s="20" t="inlineStr">
        <is>
          <t>Mes</t>
        </is>
      </c>
      <c r="B3" s="21" t="inlineStr">
        <is>
          <t>Ejemplo inventado</t>
        </is>
      </c>
    </row>
    <row r="5">
      <c r="A5" s="23" t="inlineStr">
        <is>
          <t>LOS 3 NÚMEROS DEL EJEMPLO</t>
        </is>
      </c>
      <c r="B5" s="24" t="n"/>
      <c r="C5" s="24" t="n"/>
    </row>
    <row r="6">
      <c r="A6" s="25" t="inlineStr">
        <is>
          <t>1. Cuánto te quedó en el mes (o a la fecha)</t>
        </is>
      </c>
      <c r="B6" s="26">
        <f>IF(B17&gt;0,B56,"Pon tus ventas")</f>
        <v/>
      </c>
      <c r="C6" s="22" t="inlineStr">
        <is>
          <t>Ventas − IGV − costo de lo vendido − comisiones − courier − publicidad − fijos. Si el mes va a medias, los fijos cuentan solo por los días que llevas anotados.</t>
        </is>
      </c>
    </row>
    <row r="7">
      <c r="A7" s="20" t="inlineStr">
        <is>
          <t xml:space="preserve">     De cada S/ 100 que vendiste, te quedaron (S/)</t>
        </is>
      </c>
      <c r="B7" s="27">
        <f>IF(B17&gt;0,B56/B17*100,"")</f>
        <v/>
      </c>
    </row>
    <row r="8">
      <c r="A8" s="25" t="inlineStr">
        <is>
          <t>2. Lo que tienes que vender al día para no perder</t>
        </is>
      </c>
      <c r="B8" s="26">
        <f>IF(B17&gt;0,IF(B53&gt;0,ROUNDUP(B58,0),"No alcanza: revisa precio o costo"),"")</f>
        <v/>
      </c>
      <c r="C8" s="22" t="inlineStr">
        <is>
          <t>(Fijos + publicidad) ÷ margen ÷ días que abres. Redondeado hacia arriba.</t>
        </is>
      </c>
    </row>
    <row r="9">
      <c r="A9" s="20" t="inlineStr">
        <is>
          <t xml:space="preserve">     Son estas ventas al día, con tu ticket</t>
        </is>
      </c>
      <c r="B9" s="28">
        <f>IF(AND(ISNUMBER(B8),B20&gt;0),ROUNDUP(B58/B20,0),"")</f>
        <v/>
      </c>
    </row>
    <row r="10">
      <c r="A10" s="20" t="inlineStr">
        <is>
          <t xml:space="preserve">     Hoy vendes en promedio al día</t>
        </is>
      </c>
      <c r="B10" s="29">
        <f>IF(B17&gt;0,IF(B61&gt;0,B17/B61,B17/MAX(1,B18)),"")</f>
        <v/>
      </c>
      <c r="C10" s="22" t="inlineStr">
        <is>
          <t>Ventas ÷ días con cierre anotado (o ÷ días que abres, si no usas el cierre).</t>
        </is>
      </c>
    </row>
    <row r="11">
      <c r="A11" s="25" t="inlineStr">
        <is>
          <t>3. Lo máximo que puedes pagar por un cliente nuevo</t>
        </is>
      </c>
      <c r="B11" s="26">
        <f>IF(AND(B17&gt;0,B20&gt;0),IF(B59&gt;0,ROUNDDOWN(B60,0),0),"")</f>
        <v/>
      </c>
      <c r="C11" s="22" t="inlineStr">
        <is>
          <t>Lo que te deja un cliente nuevo × (1 − lo que quieres guardarte). Redondeado hacia abajo.</t>
        </is>
      </c>
    </row>
    <row r="12">
      <c r="A12" s="20" t="inlineStr">
        <is>
          <t xml:space="preserve">     Tu techo: lo que te deja un cliente nuevo</t>
        </is>
      </c>
      <c r="B12" s="30">
        <f>IF(AND(B17&gt;0,B20&gt;0),B59,"")</f>
        <v/>
      </c>
      <c r="C12" s="22" t="inlineStr">
        <is>
          <t>Si pagas más que esto por traer un cliente, pierdes con cada uno.</t>
        </is>
      </c>
    </row>
    <row r="13">
      <c r="A13" s="20" t="inlineStr">
        <is>
          <t xml:space="preserve">     Lo que te costó cada cliente que llegó por anuncio</t>
        </is>
      </c>
      <c r="B13" s="30">
        <f>IF(B33&gt;0,B32/B33,"")</f>
        <v/>
      </c>
    </row>
    <row r="14">
      <c r="A14" s="20" t="inlineStr">
        <is>
          <t xml:space="preserve">     ¿Cómo vas?</t>
        </is>
      </c>
      <c r="B14" s="31">
        <f>IF(B13="","",IF(B13&lt;=B60+0.000001,"Dentro de tu máximo",IF(B13&lt;=B59+0.000001,"Zona fina: casi no te queda","Pagas más de lo que te deja")))</f>
        <v/>
      </c>
    </row>
    <row r="16">
      <c r="A16" s="23" t="inlineStr">
        <is>
          <t>EL MES · lo que vendió</t>
        </is>
      </c>
      <c r="B16" s="24" t="n"/>
      <c r="C16" s="24" t="n"/>
    </row>
    <row r="17">
      <c r="A17" s="20" t="inlineStr">
        <is>
          <t>Ventas del mes (S/)</t>
        </is>
      </c>
      <c r="B17" s="32" t="n">
        <v>50000</v>
      </c>
    </row>
    <row r="18">
      <c r="A18" s="20" t="inlineStr">
        <is>
          <t>Días que abres en el mes</t>
        </is>
      </c>
      <c r="B18" s="33" t="n">
        <v>25</v>
      </c>
    </row>
    <row r="19">
      <c r="A19" s="20" t="inlineStr">
        <is>
          <t>Cuentas, citas o pedidos del mes</t>
        </is>
      </c>
      <c r="B19" s="33" t="n">
        <v>200</v>
      </c>
    </row>
    <row r="20">
      <c r="A20" s="20" t="inlineStr">
        <is>
          <t>Ticket promedio: lo que te paga un cliente cada vez (S/)</t>
        </is>
      </c>
      <c r="B20" s="34">
        <f>IFERROR(B17/B19,0)</f>
        <v/>
      </c>
      <c r="C20" s="22" t="inlineStr">
        <is>
          <t>Ventas ÷ cuentas.</t>
        </is>
      </c>
    </row>
    <row r="21">
      <c r="A21" s="20" t="inlineStr">
        <is>
          <t>IGV incluido en tus precios (%)</t>
        </is>
      </c>
      <c r="B21" s="35" t="n">
        <v>0</v>
      </c>
    </row>
    <row r="23">
      <c r="A23" s="23" t="inlineStr">
        <is>
          <t>LO QUE SE VA CON CADA VENTA</t>
        </is>
      </c>
      <c r="B23" s="24" t="n"/>
      <c r="C23" s="24" t="n"/>
    </row>
    <row r="24">
      <c r="A24" s="20" t="inlineStr">
        <is>
          <t>Costo de lo vendido (% de tus ventas)</t>
        </is>
      </c>
      <c r="B24" s="35" t="n">
        <v>20</v>
      </c>
    </row>
    <row r="25">
      <c r="A25" s="20" t="inlineStr">
        <is>
          <t>Cobrado con tarjeta en el mes (S/)</t>
        </is>
      </c>
      <c r="B25" s="32" t="n">
        <v>20000</v>
      </c>
    </row>
    <row r="26">
      <c r="A26" s="20" t="inlineStr">
        <is>
          <t>Comisión de tarjeta (%)</t>
        </is>
      </c>
      <c r="B26" s="35" t="n">
        <v>4</v>
      </c>
      <c r="C26" s="22" t="inlineStr">
        <is>
          <t>Inventada. La tuya sale en tu liquidación.</t>
        </is>
      </c>
    </row>
    <row r="27">
      <c r="A27" s="20" t="inlineStr">
        <is>
          <t>Vendido por apps de delivery (S/)</t>
        </is>
      </c>
      <c r="B27" s="32" t="n">
        <v>0</v>
      </c>
    </row>
    <row r="28">
      <c r="A28" s="20" t="inlineStr">
        <is>
          <t>Comisión de las apps (%)</t>
        </is>
      </c>
      <c r="B28" s="35" t="n">
        <v>0</v>
      </c>
    </row>
    <row r="29">
      <c r="A29" s="20" t="inlineStr">
        <is>
          <t>Courier y envíos que pagas tú (S/)</t>
        </is>
      </c>
      <c r="B29" s="32" t="n">
        <v>0</v>
      </c>
    </row>
    <row r="31">
      <c r="A31" s="23" t="inlineStr">
        <is>
          <t>LO QUE PAGAS PARA QUE TE COMPREN</t>
        </is>
      </c>
      <c r="B31" s="24" t="n"/>
      <c r="C31" s="24" t="n"/>
    </row>
    <row r="32">
      <c r="A32" s="20" t="inlineStr">
        <is>
          <t>Publicidad del mes (S/)</t>
        </is>
      </c>
      <c r="B32" s="32" t="n">
        <v>3000</v>
      </c>
    </row>
    <row r="33">
      <c r="A33" s="20" t="inlineStr">
        <is>
          <t>Clientes nuevos que llegaron por anuncio</t>
        </is>
      </c>
      <c r="B33" s="33" t="n">
        <v>20</v>
      </c>
    </row>
    <row r="35">
      <c r="A35" s="23" t="inlineStr">
        <is>
          <t>LO QUE PAGAS AUNQUE NO VENDAS</t>
        </is>
      </c>
      <c r="B35" s="24" t="n"/>
      <c r="C35" s="24" t="n"/>
    </row>
    <row r="36">
      <c r="A36" s="20" t="inlineStr">
        <is>
          <t>Alquiler (S/)</t>
        </is>
      </c>
      <c r="B36" s="32" t="n">
        <v>4000</v>
      </c>
    </row>
    <row r="37">
      <c r="A37" s="20" t="inlineStr">
        <is>
          <t>Sueldos, incluido el tuyo (S/)</t>
        </is>
      </c>
      <c r="B37" s="32" t="n">
        <v>18000</v>
      </c>
    </row>
    <row r="38">
      <c r="A38" s="20" t="inlineStr">
        <is>
          <t>Luz, agua, internet y teléfono (S/)</t>
        </is>
      </c>
      <c r="B38" s="32" t="n">
        <v>1500</v>
      </c>
    </row>
    <row r="39">
      <c r="A39" s="20" t="inlineStr">
        <is>
          <t>Otros fijos (S/)</t>
        </is>
      </c>
      <c r="B39" s="32" t="n">
        <v>2500</v>
      </c>
    </row>
    <row r="40">
      <c r="A40" s="20" t="inlineStr">
        <is>
          <t>Total de fijos</t>
        </is>
      </c>
      <c r="B40" s="29">
        <f>SUM(B36:B39)</f>
        <v/>
      </c>
    </row>
    <row r="42">
      <c r="A42" s="23" t="inlineStr">
        <is>
          <t>EL CLIENTE NUEVO</t>
        </is>
      </c>
      <c r="B42" s="24" t="n"/>
      <c r="C42" s="24" t="n"/>
    </row>
    <row r="43">
      <c r="A43" s="20" t="inlineStr">
        <is>
          <t>¿Cuántas veces te compra en sus primeros 3 meses?</t>
        </is>
      </c>
      <c r="B43" s="36" t="n">
        <v>1</v>
      </c>
    </row>
    <row r="44">
      <c r="A44" s="20" t="inlineStr">
        <is>
          <t>De lo que te deja, ¿cuánto quieres guardarte? (%)</t>
        </is>
      </c>
      <c r="B44" s="35" t="n">
        <v>30</v>
      </c>
    </row>
    <row r="46">
      <c r="A46" s="23" t="inlineStr">
        <is>
          <t>LA CUENTA · no se toca</t>
        </is>
      </c>
      <c r="B46" s="24" t="n"/>
      <c r="C46" s="24" t="n"/>
    </row>
    <row r="47">
      <c r="A47" s="20" t="inlineStr">
        <is>
          <t>Parte de IGV</t>
        </is>
      </c>
      <c r="B47" s="29">
        <f>B17-B17/(1+B21/100)</f>
        <v/>
      </c>
    </row>
    <row r="48">
      <c r="A48" s="20" t="inlineStr">
        <is>
          <t>Costo de lo vendido</t>
        </is>
      </c>
      <c r="B48" s="29">
        <f>B17*B24/100</f>
        <v/>
      </c>
    </row>
    <row r="49">
      <c r="A49" s="20" t="inlineStr">
        <is>
          <t>Comisión de tarjeta</t>
        </is>
      </c>
      <c r="B49" s="29">
        <f>B25*B26/100</f>
        <v/>
      </c>
    </row>
    <row r="50">
      <c r="A50" s="20" t="inlineStr">
        <is>
          <t>Comisión de apps</t>
        </is>
      </c>
      <c r="B50" s="29">
        <f>B27*B28/100</f>
        <v/>
      </c>
    </row>
    <row r="51">
      <c r="A51" s="20" t="inlineStr">
        <is>
          <t>Courier y envíos</t>
        </is>
      </c>
      <c r="B51" s="29">
        <f>N(B29)</f>
        <v/>
      </c>
    </row>
    <row r="52">
      <c r="A52" s="20" t="inlineStr">
        <is>
          <t>Te dejan tus ventas (antes de publicidad y fijos)</t>
        </is>
      </c>
      <c r="B52" s="29">
        <f>B17-B47-B48-B49-B50-B51</f>
        <v/>
      </c>
    </row>
    <row r="53">
      <c r="A53" s="20" t="inlineStr">
        <is>
          <t>Margen (% de tus ventas)</t>
        </is>
      </c>
      <c r="B53" s="37">
        <f>IF(B17&gt;0,B52/B17*100,0)</f>
        <v/>
      </c>
    </row>
    <row r="54">
      <c r="A54" s="20" t="inlineStr">
        <is>
          <t>Publicidad</t>
        </is>
      </c>
      <c r="B54" s="29">
        <f>N(B32)</f>
        <v/>
      </c>
    </row>
    <row r="55">
      <c r="A55" s="20" t="inlineStr">
        <is>
          <t>Fijos (del mes, o la parte de los días que llevas)</t>
        </is>
      </c>
      <c r="B55" s="29">
        <f>B40*B62</f>
        <v/>
      </c>
    </row>
    <row r="56">
      <c r="A56" s="20" t="inlineStr">
        <is>
          <t>Te quedó</t>
        </is>
      </c>
      <c r="B56" s="29">
        <f>B52-B54-B55</f>
        <v/>
      </c>
    </row>
    <row r="57">
      <c r="A57" s="20" t="inlineStr">
        <is>
          <t>Para no perder, al mes</t>
        </is>
      </c>
      <c r="B57" s="29">
        <f>IF(AND(B17&gt;0,B53&gt;0),(B40+B54)/(B53/100),"")</f>
        <v/>
      </c>
    </row>
    <row r="58">
      <c r="A58" s="20" t="inlineStr">
        <is>
          <t>Para no perder, al día</t>
        </is>
      </c>
      <c r="B58" s="30">
        <f>IF(ISNUMBER(B57),B57/MAX(1,B18),"")</f>
        <v/>
      </c>
    </row>
    <row r="59">
      <c r="A59" s="20" t="inlineStr">
        <is>
          <t>Lo que te deja un cliente nuevo (techo)</t>
        </is>
      </c>
      <c r="B59" s="30">
        <f>B20*B53/100*MAX(1,B43)</f>
        <v/>
      </c>
    </row>
    <row r="60">
      <c r="A60" s="20" t="inlineStr">
        <is>
          <t>Máximo por cliente nuevo, antes de redondear</t>
        </is>
      </c>
      <c r="B60" s="30">
        <f>MAX(0,B59)*(1-B44/100)</f>
        <v/>
      </c>
    </row>
    <row r="61">
      <c r="A61" s="20" t="inlineStr">
        <is>
          <t>Días con cierre anotado</t>
        </is>
      </c>
      <c r="B61" s="28" t="n">
        <v>0</v>
      </c>
      <c r="C61" s="22" t="inlineStr">
        <is>
          <t>El ejemplo es un mes completo.</t>
        </is>
      </c>
    </row>
    <row r="62">
      <c r="A62" s="20" t="inlineStr">
        <is>
          <t>Parte del mes que llevas</t>
        </is>
      </c>
      <c r="B62" s="27">
        <f>IF(B61&gt;0,MIN(1,B61/MAX(1,B18)),1)</f>
        <v/>
      </c>
      <c r="C62" s="22" t="inlineStr">
        <is>
          <t>1 = mes completo. Sin cierres anotados, se toma el mes completo.</t>
        </is>
      </c>
    </row>
  </sheetData>
  <mergeCells count="1">
    <mergeCell ref="A2:C2"/>
  </mergeCells>
  <conditionalFormatting sqref="B14">
    <cfRule type="cellIs" priority="1" operator="equal" dxfId="0">
      <formula>"Pagas más de lo que te deja"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6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0" customWidth="1" min="1" max="1"/>
    <col width="20" customWidth="1" min="2" max="2"/>
    <col width="62" customWidth="1" min="3" max="3"/>
  </cols>
  <sheetData>
    <row r="1">
      <c r="A1" s="38" t="inlineStr">
        <is>
          <t>EJEMPLO INVENTADO · Barbería o salón</t>
        </is>
      </c>
    </row>
    <row r="2" ht="30" customHeight="1">
      <c r="A2" s="39" t="inlineStr">
        <is>
          <t>Cifras redondas, inventadas para que veas una hoja llena. No son de ningún negocio real ni el promedio de ningún rubro. Tus números van en «Mis 3 números». No es asesoría contable ni tributaria.</t>
        </is>
      </c>
    </row>
    <row r="3">
      <c r="A3" s="20" t="inlineStr">
        <is>
          <t>Mes</t>
        </is>
      </c>
      <c r="B3" s="21" t="inlineStr">
        <is>
          <t>Ejemplo inventado</t>
        </is>
      </c>
    </row>
    <row r="5">
      <c r="A5" s="23" t="inlineStr">
        <is>
          <t>LOS 3 NÚMEROS DEL EJEMPLO</t>
        </is>
      </c>
      <c r="B5" s="24" t="n"/>
      <c r="C5" s="24" t="n"/>
    </row>
    <row r="6">
      <c r="A6" s="25" t="inlineStr">
        <is>
          <t>1. Cuánto te quedó en el mes (o a la fecha)</t>
        </is>
      </c>
      <c r="B6" s="26">
        <f>IF(B17&gt;0,B56,"Pon tus ventas")</f>
        <v/>
      </c>
      <c r="C6" s="22" t="inlineStr">
        <is>
          <t>Ventas − IGV − costo de lo vendido − comisiones − courier − publicidad − fijos. Si el mes va a medias, los fijos cuentan solo por los días que llevas anotados.</t>
        </is>
      </c>
    </row>
    <row r="7">
      <c r="A7" s="20" t="inlineStr">
        <is>
          <t xml:space="preserve">     De cada S/ 100 que vendiste, te quedaron (S/)</t>
        </is>
      </c>
      <c r="B7" s="27">
        <f>IF(B17&gt;0,B56/B17*100,"")</f>
        <v/>
      </c>
    </row>
    <row r="8">
      <c r="A8" s="25" t="inlineStr">
        <is>
          <t>2. Lo que tienes que vender al día para no perder</t>
        </is>
      </c>
      <c r="B8" s="26">
        <f>IF(B17&gt;0,IF(B53&gt;0,ROUNDUP(B58,0),"No alcanza: revisa precio o costo"),"")</f>
        <v/>
      </c>
      <c r="C8" s="22" t="inlineStr">
        <is>
          <t>(Fijos + publicidad) ÷ margen ÷ días que abres. Redondeado hacia arriba.</t>
        </is>
      </c>
    </row>
    <row r="9">
      <c r="A9" s="20" t="inlineStr">
        <is>
          <t xml:space="preserve">     Son estas ventas al día, con tu ticket</t>
        </is>
      </c>
      <c r="B9" s="28">
        <f>IF(AND(ISNUMBER(B8),B20&gt;0),ROUNDUP(B58/B20,0),"")</f>
        <v/>
      </c>
    </row>
    <row r="10">
      <c r="A10" s="20" t="inlineStr">
        <is>
          <t xml:space="preserve">     Hoy vendes en promedio al día</t>
        </is>
      </c>
      <c r="B10" s="29">
        <f>IF(B17&gt;0,IF(B61&gt;0,B17/B61,B17/MAX(1,B18)),"")</f>
        <v/>
      </c>
      <c r="C10" s="22" t="inlineStr">
        <is>
          <t>Ventas ÷ días con cierre anotado (o ÷ días que abres, si no usas el cierre).</t>
        </is>
      </c>
    </row>
    <row r="11">
      <c r="A11" s="25" t="inlineStr">
        <is>
          <t>3. Lo máximo que puedes pagar por un cliente nuevo</t>
        </is>
      </c>
      <c r="B11" s="26">
        <f>IF(AND(B17&gt;0,B20&gt;0),IF(B59&gt;0,ROUNDDOWN(B60,0),0),"")</f>
        <v/>
      </c>
      <c r="C11" s="22" t="inlineStr">
        <is>
          <t>Lo que te deja un cliente nuevo × (1 − lo que quieres guardarte). Redondeado hacia abajo.</t>
        </is>
      </c>
    </row>
    <row r="12">
      <c r="A12" s="20" t="inlineStr">
        <is>
          <t xml:space="preserve">     Tu techo: lo que te deja un cliente nuevo</t>
        </is>
      </c>
      <c r="B12" s="30">
        <f>IF(AND(B17&gt;0,B20&gt;0),B59,"")</f>
        <v/>
      </c>
      <c r="C12" s="22" t="inlineStr">
        <is>
          <t>Si pagas más que esto por traer un cliente, pierdes con cada uno.</t>
        </is>
      </c>
    </row>
    <row r="13">
      <c r="A13" s="20" t="inlineStr">
        <is>
          <t xml:space="preserve">     Lo que te costó cada cliente que llegó por anuncio</t>
        </is>
      </c>
      <c r="B13" s="30">
        <f>IF(B33&gt;0,B32/B33,"")</f>
        <v/>
      </c>
    </row>
    <row r="14">
      <c r="A14" s="20" t="inlineStr">
        <is>
          <t xml:space="preserve">     ¿Cómo vas?</t>
        </is>
      </c>
      <c r="B14" s="31">
        <f>IF(B13="","",IF(B13&lt;=B60+0.000001,"Dentro de tu máximo",IF(B13&lt;=B59+0.000001,"Zona fina: casi no te queda","Pagas más de lo que te deja")))</f>
        <v/>
      </c>
    </row>
    <row r="16">
      <c r="A16" s="23" t="inlineStr">
        <is>
          <t>EL MES · lo que vendió</t>
        </is>
      </c>
      <c r="B16" s="24" t="n"/>
      <c r="C16" s="24" t="n"/>
    </row>
    <row r="17">
      <c r="A17" s="20" t="inlineStr">
        <is>
          <t>Ventas del mes (S/)</t>
        </is>
      </c>
      <c r="B17" s="32" t="n">
        <v>18000</v>
      </c>
    </row>
    <row r="18">
      <c r="A18" s="20" t="inlineStr">
        <is>
          <t>Días que abres en el mes</t>
        </is>
      </c>
      <c r="B18" s="33" t="n">
        <v>26</v>
      </c>
    </row>
    <row r="19">
      <c r="A19" s="20" t="inlineStr">
        <is>
          <t>Cuentas, citas o pedidos del mes</t>
        </is>
      </c>
      <c r="B19" s="33" t="n">
        <v>600</v>
      </c>
    </row>
    <row r="20">
      <c r="A20" s="20" t="inlineStr">
        <is>
          <t>Ticket promedio: lo que te paga un cliente cada vez (S/)</t>
        </is>
      </c>
      <c r="B20" s="34">
        <f>IFERROR(B17/B19,0)</f>
        <v/>
      </c>
      <c r="C20" s="22" t="inlineStr">
        <is>
          <t>Ventas ÷ cuentas.</t>
        </is>
      </c>
    </row>
    <row r="21">
      <c r="A21" s="20" t="inlineStr">
        <is>
          <t>IGV incluido en tus precios (%)</t>
        </is>
      </c>
      <c r="B21" s="35" t="n">
        <v>0</v>
      </c>
    </row>
    <row r="23">
      <c r="A23" s="23" t="inlineStr">
        <is>
          <t>LO QUE SE VA CON CADA VENTA</t>
        </is>
      </c>
      <c r="B23" s="24" t="n"/>
      <c r="C23" s="24" t="n"/>
    </row>
    <row r="24">
      <c r="A24" s="20" t="inlineStr">
        <is>
          <t>Costo de lo vendido (% de tus ventas)</t>
        </is>
      </c>
      <c r="B24" s="35" t="n">
        <v>10</v>
      </c>
    </row>
    <row r="25">
      <c r="A25" s="20" t="inlineStr">
        <is>
          <t>Cobrado con tarjeta en el mes (S/)</t>
        </is>
      </c>
      <c r="B25" s="32" t="n">
        <v>3000</v>
      </c>
    </row>
    <row r="26">
      <c r="A26" s="20" t="inlineStr">
        <is>
          <t>Comisión de tarjeta (%)</t>
        </is>
      </c>
      <c r="B26" s="35" t="n">
        <v>4</v>
      </c>
      <c r="C26" s="22" t="inlineStr">
        <is>
          <t>Inventada. La tuya sale en tu liquidación.</t>
        </is>
      </c>
    </row>
    <row r="27">
      <c r="A27" s="20" t="inlineStr">
        <is>
          <t>Vendido por apps de delivery (S/)</t>
        </is>
      </c>
      <c r="B27" s="32" t="n">
        <v>0</v>
      </c>
    </row>
    <row r="28">
      <c r="A28" s="20" t="inlineStr">
        <is>
          <t>Comisión de las apps (%)</t>
        </is>
      </c>
      <c r="B28" s="35" t="n">
        <v>0</v>
      </c>
    </row>
    <row r="29">
      <c r="A29" s="20" t="inlineStr">
        <is>
          <t>Courier y envíos que pagas tú (S/)</t>
        </is>
      </c>
      <c r="B29" s="32" t="n">
        <v>0</v>
      </c>
    </row>
    <row r="31">
      <c r="A31" s="23" t="inlineStr">
        <is>
          <t>LO QUE PAGAS PARA QUE TE COMPREN</t>
        </is>
      </c>
      <c r="B31" s="24" t="n"/>
      <c r="C31" s="24" t="n"/>
    </row>
    <row r="32">
      <c r="A32" s="20" t="inlineStr">
        <is>
          <t>Publicidad del mes (S/)</t>
        </is>
      </c>
      <c r="B32" s="32" t="n">
        <v>500</v>
      </c>
    </row>
    <row r="33">
      <c r="A33" s="20" t="inlineStr">
        <is>
          <t>Clientes nuevos que llegaron por anuncio</t>
        </is>
      </c>
      <c r="B33" s="33" t="n">
        <v>25</v>
      </c>
    </row>
    <row r="35">
      <c r="A35" s="23" t="inlineStr">
        <is>
          <t>LO QUE PAGAS AUNQUE NO VENDAS</t>
        </is>
      </c>
      <c r="B35" s="24" t="n"/>
      <c r="C35" s="24" t="n"/>
    </row>
    <row r="36">
      <c r="A36" s="20" t="inlineStr">
        <is>
          <t>Alquiler (S/)</t>
        </is>
      </c>
      <c r="B36" s="32" t="n">
        <v>2500</v>
      </c>
    </row>
    <row r="37">
      <c r="A37" s="20" t="inlineStr">
        <is>
          <t>Sueldos, incluido el tuyo (S/)</t>
        </is>
      </c>
      <c r="B37" s="32" t="n">
        <v>9000</v>
      </c>
    </row>
    <row r="38">
      <c r="A38" s="20" t="inlineStr">
        <is>
          <t>Luz, agua, internet y teléfono (S/)</t>
        </is>
      </c>
      <c r="B38" s="32" t="n">
        <v>600</v>
      </c>
    </row>
    <row r="39">
      <c r="A39" s="20" t="inlineStr">
        <is>
          <t>Otros fijos (S/)</t>
        </is>
      </c>
      <c r="B39" s="32" t="n">
        <v>400</v>
      </c>
    </row>
    <row r="40">
      <c r="A40" s="20" t="inlineStr">
        <is>
          <t>Total de fijos</t>
        </is>
      </c>
      <c r="B40" s="29">
        <f>SUM(B36:B39)</f>
        <v/>
      </c>
    </row>
    <row r="42">
      <c r="A42" s="23" t="inlineStr">
        <is>
          <t>EL CLIENTE NUEVO</t>
        </is>
      </c>
      <c r="B42" s="24" t="n"/>
      <c r="C42" s="24" t="n"/>
    </row>
    <row r="43">
      <c r="A43" s="20" t="inlineStr">
        <is>
          <t>¿Cuántas veces te compra en sus primeros 3 meses?</t>
        </is>
      </c>
      <c r="B43" s="36" t="n">
        <v>3</v>
      </c>
    </row>
    <row r="44">
      <c r="A44" s="20" t="inlineStr">
        <is>
          <t>De lo que te deja, ¿cuánto quieres guardarte? (%)</t>
        </is>
      </c>
      <c r="B44" s="35" t="n">
        <v>30</v>
      </c>
    </row>
    <row r="46">
      <c r="A46" s="23" t="inlineStr">
        <is>
          <t>LA CUENTA · no se toca</t>
        </is>
      </c>
      <c r="B46" s="24" t="n"/>
      <c r="C46" s="24" t="n"/>
    </row>
    <row r="47">
      <c r="A47" s="20" t="inlineStr">
        <is>
          <t>Parte de IGV</t>
        </is>
      </c>
      <c r="B47" s="29">
        <f>B17-B17/(1+B21/100)</f>
        <v/>
      </c>
    </row>
    <row r="48">
      <c r="A48" s="20" t="inlineStr">
        <is>
          <t>Costo de lo vendido</t>
        </is>
      </c>
      <c r="B48" s="29">
        <f>B17*B24/100</f>
        <v/>
      </c>
    </row>
    <row r="49">
      <c r="A49" s="20" t="inlineStr">
        <is>
          <t>Comisión de tarjeta</t>
        </is>
      </c>
      <c r="B49" s="29">
        <f>B25*B26/100</f>
        <v/>
      </c>
    </row>
    <row r="50">
      <c r="A50" s="20" t="inlineStr">
        <is>
          <t>Comisión de apps</t>
        </is>
      </c>
      <c r="B50" s="29">
        <f>B27*B28/100</f>
        <v/>
      </c>
    </row>
    <row r="51">
      <c r="A51" s="20" t="inlineStr">
        <is>
          <t>Courier y envíos</t>
        </is>
      </c>
      <c r="B51" s="29">
        <f>N(B29)</f>
        <v/>
      </c>
    </row>
    <row r="52">
      <c r="A52" s="20" t="inlineStr">
        <is>
          <t>Te dejan tus ventas (antes de publicidad y fijos)</t>
        </is>
      </c>
      <c r="B52" s="29">
        <f>B17-B47-B48-B49-B50-B51</f>
        <v/>
      </c>
    </row>
    <row r="53">
      <c r="A53" s="20" t="inlineStr">
        <is>
          <t>Margen (% de tus ventas)</t>
        </is>
      </c>
      <c r="B53" s="37">
        <f>IF(B17&gt;0,B52/B17*100,0)</f>
        <v/>
      </c>
    </row>
    <row r="54">
      <c r="A54" s="20" t="inlineStr">
        <is>
          <t>Publicidad</t>
        </is>
      </c>
      <c r="B54" s="29">
        <f>N(B32)</f>
        <v/>
      </c>
    </row>
    <row r="55">
      <c r="A55" s="20" t="inlineStr">
        <is>
          <t>Fijos (del mes, o la parte de los días que llevas)</t>
        </is>
      </c>
      <c r="B55" s="29">
        <f>B40*B62</f>
        <v/>
      </c>
    </row>
    <row r="56">
      <c r="A56" s="20" t="inlineStr">
        <is>
          <t>Te quedó</t>
        </is>
      </c>
      <c r="B56" s="29">
        <f>B52-B54-B55</f>
        <v/>
      </c>
    </row>
    <row r="57">
      <c r="A57" s="20" t="inlineStr">
        <is>
          <t>Para no perder, al mes</t>
        </is>
      </c>
      <c r="B57" s="29">
        <f>IF(AND(B17&gt;0,B53&gt;0),(B40+B54)/(B53/100),"")</f>
        <v/>
      </c>
    </row>
    <row r="58">
      <c r="A58" s="20" t="inlineStr">
        <is>
          <t>Para no perder, al día</t>
        </is>
      </c>
      <c r="B58" s="30">
        <f>IF(ISNUMBER(B57),B57/MAX(1,B18),"")</f>
        <v/>
      </c>
    </row>
    <row r="59">
      <c r="A59" s="20" t="inlineStr">
        <is>
          <t>Lo que te deja un cliente nuevo (techo)</t>
        </is>
      </c>
      <c r="B59" s="30">
        <f>B20*B53/100*MAX(1,B43)</f>
        <v/>
      </c>
    </row>
    <row r="60">
      <c r="A60" s="20" t="inlineStr">
        <is>
          <t>Máximo por cliente nuevo, antes de redondear</t>
        </is>
      </c>
      <c r="B60" s="30">
        <f>MAX(0,B59)*(1-B44/100)</f>
        <v/>
      </c>
    </row>
    <row r="61">
      <c r="A61" s="20" t="inlineStr">
        <is>
          <t>Días con cierre anotado</t>
        </is>
      </c>
      <c r="B61" s="28" t="n">
        <v>0</v>
      </c>
      <c r="C61" s="22" t="inlineStr">
        <is>
          <t>El ejemplo es un mes completo.</t>
        </is>
      </c>
    </row>
    <row r="62">
      <c r="A62" s="20" t="inlineStr">
        <is>
          <t>Parte del mes que llevas</t>
        </is>
      </c>
      <c r="B62" s="27">
        <f>IF(B61&gt;0,MIN(1,B61/MAX(1,B18)),1)</f>
        <v/>
      </c>
      <c r="C62" s="22" t="inlineStr">
        <is>
          <t>1 = mes completo. Sin cierres anotados, se toma el mes completo.</t>
        </is>
      </c>
    </row>
  </sheetData>
  <mergeCells count="1">
    <mergeCell ref="A2:C2"/>
  </mergeCells>
  <conditionalFormatting sqref="B14">
    <cfRule type="cellIs" priority="1" operator="equal" dxfId="0">
      <formula>"Pagas más de lo que te deja"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6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0" customWidth="1" min="1" max="1"/>
    <col width="20" customWidth="1" min="2" max="2"/>
    <col width="62" customWidth="1" min="3" max="3"/>
  </cols>
  <sheetData>
    <row r="1">
      <c r="A1" s="38" t="inlineStr">
        <is>
          <t>EJEMPLO INVENTADO · Tienda</t>
        </is>
      </c>
    </row>
    <row r="2" ht="30" customHeight="1">
      <c r="A2" s="39" t="inlineStr">
        <is>
          <t>Cifras redondas, inventadas para que veas una hoja llena. No son de ningún negocio real ni el promedio de ningún rubro. Tus números van en «Mis 3 números». No es asesoría contable ni tributaria.</t>
        </is>
      </c>
    </row>
    <row r="3">
      <c r="A3" s="20" t="inlineStr">
        <is>
          <t>Mes</t>
        </is>
      </c>
      <c r="B3" s="21" t="inlineStr">
        <is>
          <t>Ejemplo inventado</t>
        </is>
      </c>
    </row>
    <row r="5">
      <c r="A5" s="23" t="inlineStr">
        <is>
          <t>LOS 3 NÚMEROS DEL EJEMPLO</t>
        </is>
      </c>
      <c r="B5" s="24" t="n"/>
      <c r="C5" s="24" t="n"/>
    </row>
    <row r="6">
      <c r="A6" s="25" t="inlineStr">
        <is>
          <t>1. Cuánto te quedó en el mes (o a la fecha)</t>
        </is>
      </c>
      <c r="B6" s="26">
        <f>IF(B17&gt;0,B56,"Pon tus ventas")</f>
        <v/>
      </c>
      <c r="C6" s="22" t="inlineStr">
        <is>
          <t>Ventas − IGV − costo de lo vendido − comisiones − courier − publicidad − fijos. Si el mes va a medias, los fijos cuentan solo por los días que llevas anotados.</t>
        </is>
      </c>
    </row>
    <row r="7">
      <c r="A7" s="20" t="inlineStr">
        <is>
          <t xml:space="preserve">     De cada S/ 100 que vendiste, te quedaron (S/)</t>
        </is>
      </c>
      <c r="B7" s="27">
        <f>IF(B17&gt;0,B56/B17*100,"")</f>
        <v/>
      </c>
    </row>
    <row r="8">
      <c r="A8" s="25" t="inlineStr">
        <is>
          <t>2. Lo que tienes que vender al día para no perder</t>
        </is>
      </c>
      <c r="B8" s="26">
        <f>IF(B17&gt;0,IF(B53&gt;0,ROUNDUP(B58,0),"No alcanza: revisa precio o costo"),"")</f>
        <v/>
      </c>
      <c r="C8" s="22" t="inlineStr">
        <is>
          <t>(Fijos + publicidad) ÷ margen ÷ días que abres. Redondeado hacia arriba.</t>
        </is>
      </c>
    </row>
    <row r="9">
      <c r="A9" s="20" t="inlineStr">
        <is>
          <t xml:space="preserve">     Son estas ventas al día, con tu ticket</t>
        </is>
      </c>
      <c r="B9" s="28">
        <f>IF(AND(ISNUMBER(B8),B20&gt;0),ROUNDUP(B58/B20,0),"")</f>
        <v/>
      </c>
    </row>
    <row r="10">
      <c r="A10" s="20" t="inlineStr">
        <is>
          <t xml:space="preserve">     Hoy vendes en promedio al día</t>
        </is>
      </c>
      <c r="B10" s="29">
        <f>IF(B17&gt;0,IF(B61&gt;0,B17/B61,B17/MAX(1,B18)),"")</f>
        <v/>
      </c>
      <c r="C10" s="22" t="inlineStr">
        <is>
          <t>Ventas ÷ días con cierre anotado (o ÷ días que abres, si no usas el cierre).</t>
        </is>
      </c>
    </row>
    <row r="11">
      <c r="A11" s="25" t="inlineStr">
        <is>
          <t>3. Lo máximo que puedes pagar por un cliente nuevo</t>
        </is>
      </c>
      <c r="B11" s="26">
        <f>IF(AND(B17&gt;0,B20&gt;0),IF(B59&gt;0,ROUNDDOWN(B60,0),0),"")</f>
        <v/>
      </c>
      <c r="C11" s="22" t="inlineStr">
        <is>
          <t>Lo que te deja un cliente nuevo × (1 − lo que quieres guardarte). Redondeado hacia abajo.</t>
        </is>
      </c>
    </row>
    <row r="12">
      <c r="A12" s="20" t="inlineStr">
        <is>
          <t xml:space="preserve">     Tu techo: lo que te deja un cliente nuevo</t>
        </is>
      </c>
      <c r="B12" s="30">
        <f>IF(AND(B17&gt;0,B20&gt;0),B59,"")</f>
        <v/>
      </c>
      <c r="C12" s="22" t="inlineStr">
        <is>
          <t>Si pagas más que esto por traer un cliente, pierdes con cada uno.</t>
        </is>
      </c>
    </row>
    <row r="13">
      <c r="A13" s="20" t="inlineStr">
        <is>
          <t xml:space="preserve">     Lo que te costó cada cliente que llegó por anuncio</t>
        </is>
      </c>
      <c r="B13" s="30">
        <f>IF(B33&gt;0,B32/B33,"")</f>
        <v/>
      </c>
    </row>
    <row r="14">
      <c r="A14" s="20" t="inlineStr">
        <is>
          <t xml:space="preserve">     ¿Cómo vas?</t>
        </is>
      </c>
      <c r="B14" s="31">
        <f>IF(B13="","",IF(B13&lt;=B60+0.000001,"Dentro de tu máximo",IF(B13&lt;=B59+0.000001,"Zona fina: casi no te queda","Pagas más de lo que te deja")))</f>
        <v/>
      </c>
    </row>
    <row r="16">
      <c r="A16" s="23" t="inlineStr">
        <is>
          <t>EL MES · lo que vendió</t>
        </is>
      </c>
      <c r="B16" s="24" t="n"/>
      <c r="C16" s="24" t="n"/>
    </row>
    <row r="17">
      <c r="A17" s="20" t="inlineStr">
        <is>
          <t>Ventas del mes (S/)</t>
        </is>
      </c>
      <c r="B17" s="32" t="n">
        <v>40000</v>
      </c>
    </row>
    <row r="18">
      <c r="A18" s="20" t="inlineStr">
        <is>
          <t>Días que abres en el mes</t>
        </is>
      </c>
      <c r="B18" s="33" t="n">
        <v>30</v>
      </c>
    </row>
    <row r="19">
      <c r="A19" s="20" t="inlineStr">
        <is>
          <t>Cuentas, citas o pedidos del mes</t>
        </is>
      </c>
      <c r="B19" s="33" t="n">
        <v>500</v>
      </c>
    </row>
    <row r="20">
      <c r="A20" s="20" t="inlineStr">
        <is>
          <t>Ticket promedio: lo que te paga un cliente cada vez (S/)</t>
        </is>
      </c>
      <c r="B20" s="34">
        <f>IFERROR(B17/B19,0)</f>
        <v/>
      </c>
      <c r="C20" s="22" t="inlineStr">
        <is>
          <t>Ventas ÷ cuentas.</t>
        </is>
      </c>
    </row>
    <row r="21">
      <c r="A21" s="20" t="inlineStr">
        <is>
          <t>IGV incluido en tus precios (%)</t>
        </is>
      </c>
      <c r="B21" s="35" t="n">
        <v>0</v>
      </c>
    </row>
    <row r="23">
      <c r="A23" s="23" t="inlineStr">
        <is>
          <t>LO QUE SE VA CON CADA VENTA</t>
        </is>
      </c>
      <c r="B23" s="24" t="n"/>
      <c r="C23" s="24" t="n"/>
    </row>
    <row r="24">
      <c r="A24" s="20" t="inlineStr">
        <is>
          <t>Costo de lo vendido (% de tus ventas)</t>
        </is>
      </c>
      <c r="B24" s="35" t="n">
        <v>50</v>
      </c>
    </row>
    <row r="25">
      <c r="A25" s="20" t="inlineStr">
        <is>
          <t>Cobrado con tarjeta en el mes (S/)</t>
        </is>
      </c>
      <c r="B25" s="32" t="n">
        <v>10000</v>
      </c>
    </row>
    <row r="26">
      <c r="A26" s="20" t="inlineStr">
        <is>
          <t>Comisión de tarjeta (%)</t>
        </is>
      </c>
      <c r="B26" s="35" t="n">
        <v>4</v>
      </c>
      <c r="C26" s="22" t="inlineStr">
        <is>
          <t>Inventada. La tuya sale en tu liquidación.</t>
        </is>
      </c>
    </row>
    <row r="27">
      <c r="A27" s="20" t="inlineStr">
        <is>
          <t>Vendido por apps de delivery (S/)</t>
        </is>
      </c>
      <c r="B27" s="32" t="n">
        <v>0</v>
      </c>
    </row>
    <row r="28">
      <c r="A28" s="20" t="inlineStr">
        <is>
          <t>Comisión de las apps (%)</t>
        </is>
      </c>
      <c r="B28" s="35" t="n">
        <v>0</v>
      </c>
    </row>
    <row r="29">
      <c r="A29" s="20" t="inlineStr">
        <is>
          <t>Courier y envíos que pagas tú (S/)</t>
        </is>
      </c>
      <c r="B29" s="32" t="n">
        <v>2000</v>
      </c>
    </row>
    <row r="31">
      <c r="A31" s="23" t="inlineStr">
        <is>
          <t>LO QUE PAGAS PARA QUE TE COMPREN</t>
        </is>
      </c>
      <c r="B31" s="24" t="n"/>
      <c r="C31" s="24" t="n"/>
    </row>
    <row r="32">
      <c r="A32" s="20" t="inlineStr">
        <is>
          <t>Publicidad del mes (S/)</t>
        </is>
      </c>
      <c r="B32" s="32" t="n">
        <v>4000</v>
      </c>
    </row>
    <row r="33">
      <c r="A33" s="20" t="inlineStr">
        <is>
          <t>Clientes nuevos que llegaron por anuncio</t>
        </is>
      </c>
      <c r="B33" s="33" t="n">
        <v>100</v>
      </c>
    </row>
    <row r="35">
      <c r="A35" s="23" t="inlineStr">
        <is>
          <t>LO QUE PAGAS AUNQUE NO VENDAS</t>
        </is>
      </c>
      <c r="B35" s="24" t="n"/>
      <c r="C35" s="24" t="n"/>
    </row>
    <row r="36">
      <c r="A36" s="20" t="inlineStr">
        <is>
          <t>Alquiler (S/)</t>
        </is>
      </c>
      <c r="B36" s="32" t="n">
        <v>3000</v>
      </c>
    </row>
    <row r="37">
      <c r="A37" s="20" t="inlineStr">
        <is>
          <t>Sueldos, incluido el tuyo (S/)</t>
        </is>
      </c>
      <c r="B37" s="32" t="n">
        <v>8000</v>
      </c>
    </row>
    <row r="38">
      <c r="A38" s="20" t="inlineStr">
        <is>
          <t>Luz, agua, internet y teléfono (S/)</t>
        </is>
      </c>
      <c r="B38" s="32" t="n">
        <v>800</v>
      </c>
    </row>
    <row r="39">
      <c r="A39" s="20" t="inlineStr">
        <is>
          <t>Otros fijos (S/)</t>
        </is>
      </c>
      <c r="B39" s="32" t="n">
        <v>1200</v>
      </c>
    </row>
    <row r="40">
      <c r="A40" s="20" t="inlineStr">
        <is>
          <t>Total de fijos</t>
        </is>
      </c>
      <c r="B40" s="29">
        <f>SUM(B36:B39)</f>
        <v/>
      </c>
    </row>
    <row r="42">
      <c r="A42" s="23" t="inlineStr">
        <is>
          <t>EL CLIENTE NUEVO</t>
        </is>
      </c>
      <c r="B42" s="24" t="n"/>
      <c r="C42" s="24" t="n"/>
    </row>
    <row r="43">
      <c r="A43" s="20" t="inlineStr">
        <is>
          <t>¿Cuántas veces te compra en sus primeros 3 meses?</t>
        </is>
      </c>
      <c r="B43" s="36" t="n">
        <v>1</v>
      </c>
    </row>
    <row r="44">
      <c r="A44" s="20" t="inlineStr">
        <is>
          <t>De lo que te deja, ¿cuánto quieres guardarte? (%)</t>
        </is>
      </c>
      <c r="B44" s="35" t="n">
        <v>30</v>
      </c>
    </row>
    <row r="46">
      <c r="A46" s="23" t="inlineStr">
        <is>
          <t>LA CUENTA · no se toca</t>
        </is>
      </c>
      <c r="B46" s="24" t="n"/>
      <c r="C46" s="24" t="n"/>
    </row>
    <row r="47">
      <c r="A47" s="20" t="inlineStr">
        <is>
          <t>Parte de IGV</t>
        </is>
      </c>
      <c r="B47" s="29">
        <f>B17-B17/(1+B21/100)</f>
        <v/>
      </c>
    </row>
    <row r="48">
      <c r="A48" s="20" t="inlineStr">
        <is>
          <t>Costo de lo vendido</t>
        </is>
      </c>
      <c r="B48" s="29">
        <f>B17*B24/100</f>
        <v/>
      </c>
    </row>
    <row r="49">
      <c r="A49" s="20" t="inlineStr">
        <is>
          <t>Comisión de tarjeta</t>
        </is>
      </c>
      <c r="B49" s="29">
        <f>B25*B26/100</f>
        <v/>
      </c>
    </row>
    <row r="50">
      <c r="A50" s="20" t="inlineStr">
        <is>
          <t>Comisión de apps</t>
        </is>
      </c>
      <c r="B50" s="29">
        <f>B27*B28/100</f>
        <v/>
      </c>
    </row>
    <row r="51">
      <c r="A51" s="20" t="inlineStr">
        <is>
          <t>Courier y envíos</t>
        </is>
      </c>
      <c r="B51" s="29">
        <f>N(B29)</f>
        <v/>
      </c>
    </row>
    <row r="52">
      <c r="A52" s="20" t="inlineStr">
        <is>
          <t>Te dejan tus ventas (antes de publicidad y fijos)</t>
        </is>
      </c>
      <c r="B52" s="29">
        <f>B17-B47-B48-B49-B50-B51</f>
        <v/>
      </c>
    </row>
    <row r="53">
      <c r="A53" s="20" t="inlineStr">
        <is>
          <t>Margen (% de tus ventas)</t>
        </is>
      </c>
      <c r="B53" s="37">
        <f>IF(B17&gt;0,B52/B17*100,0)</f>
        <v/>
      </c>
    </row>
    <row r="54">
      <c r="A54" s="20" t="inlineStr">
        <is>
          <t>Publicidad</t>
        </is>
      </c>
      <c r="B54" s="29">
        <f>N(B32)</f>
        <v/>
      </c>
    </row>
    <row r="55">
      <c r="A55" s="20" t="inlineStr">
        <is>
          <t>Fijos (del mes, o la parte de los días que llevas)</t>
        </is>
      </c>
      <c r="B55" s="29">
        <f>B40*B62</f>
        <v/>
      </c>
    </row>
    <row r="56">
      <c r="A56" s="20" t="inlineStr">
        <is>
          <t>Te quedó</t>
        </is>
      </c>
      <c r="B56" s="29">
        <f>B52-B54-B55</f>
        <v/>
      </c>
    </row>
    <row r="57">
      <c r="A57" s="20" t="inlineStr">
        <is>
          <t>Para no perder, al mes</t>
        </is>
      </c>
      <c r="B57" s="29">
        <f>IF(AND(B17&gt;0,B53&gt;0),(B40+B54)/(B53/100),"")</f>
        <v/>
      </c>
    </row>
    <row r="58">
      <c r="A58" s="20" t="inlineStr">
        <is>
          <t>Para no perder, al día</t>
        </is>
      </c>
      <c r="B58" s="30">
        <f>IF(ISNUMBER(B57),B57/MAX(1,B18),"")</f>
        <v/>
      </c>
    </row>
    <row r="59">
      <c r="A59" s="20" t="inlineStr">
        <is>
          <t>Lo que te deja un cliente nuevo (techo)</t>
        </is>
      </c>
      <c r="B59" s="30">
        <f>B20*B53/100*MAX(1,B43)</f>
        <v/>
      </c>
    </row>
    <row r="60">
      <c r="A60" s="20" t="inlineStr">
        <is>
          <t>Máximo por cliente nuevo, antes de redondear</t>
        </is>
      </c>
      <c r="B60" s="30">
        <f>MAX(0,B59)*(1-B44/100)</f>
        <v/>
      </c>
    </row>
    <row r="61">
      <c r="A61" s="20" t="inlineStr">
        <is>
          <t>Días con cierre anotado</t>
        </is>
      </c>
      <c r="B61" s="28" t="n">
        <v>0</v>
      </c>
      <c r="C61" s="22" t="inlineStr">
        <is>
          <t>El ejemplo es un mes completo.</t>
        </is>
      </c>
    </row>
    <row r="62">
      <c r="A62" s="20" t="inlineStr">
        <is>
          <t>Parte del mes que llevas</t>
        </is>
      </c>
      <c r="B62" s="27">
        <f>IF(B61&gt;0,MIN(1,B61/MAX(1,B18)),1)</f>
        <v/>
      </c>
      <c r="C62" s="22" t="inlineStr">
        <is>
          <t>1 = mes completo. Sin cierres anotados, se toma el mes completo.</t>
        </is>
      </c>
    </row>
  </sheetData>
  <mergeCells count="1">
    <mergeCell ref="A2:C2"/>
  </mergeCells>
  <conditionalFormatting sqref="B14">
    <cfRule type="cellIs" priority="1" operator="equal" dxfId="0">
      <formula>"Pagas más de lo que te deja"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6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0" customWidth="1" min="1" max="1"/>
    <col width="20" customWidth="1" min="2" max="2"/>
    <col width="62" customWidth="1" min="3" max="3"/>
  </cols>
  <sheetData>
    <row r="1">
      <c r="A1" s="38" t="inlineStr">
        <is>
          <t>EJEMPLO INVENTADO · Gimnasio</t>
        </is>
      </c>
    </row>
    <row r="2" ht="30" customHeight="1">
      <c r="A2" s="39" t="inlineStr">
        <is>
          <t>Cifras redondas, inventadas para que veas una hoja llena. No son de ningún negocio real ni el promedio de ningún rubro. Tus números van en «Mis 3 números». No es asesoría contable ni tributaria.</t>
        </is>
      </c>
    </row>
    <row r="3">
      <c r="A3" s="20" t="inlineStr">
        <is>
          <t>Mes</t>
        </is>
      </c>
      <c r="B3" s="21" t="inlineStr">
        <is>
          <t>Ejemplo inventado</t>
        </is>
      </c>
    </row>
    <row r="5">
      <c r="A5" s="23" t="inlineStr">
        <is>
          <t>LOS 3 NÚMEROS DEL EJEMPLO</t>
        </is>
      </c>
      <c r="B5" s="24" t="n"/>
      <c r="C5" s="24" t="n"/>
    </row>
    <row r="6">
      <c r="A6" s="25" t="inlineStr">
        <is>
          <t>1. Cuánto te quedó en el mes (o a la fecha)</t>
        </is>
      </c>
      <c r="B6" s="26">
        <f>IF(B17&gt;0,B56,"Pon tus ventas")</f>
        <v/>
      </c>
      <c r="C6" s="22" t="inlineStr">
        <is>
          <t>Ventas − IGV − costo de lo vendido − comisiones − courier − publicidad − fijos. Si el mes va a medias, los fijos cuentan solo por los días que llevas anotados.</t>
        </is>
      </c>
    </row>
    <row r="7">
      <c r="A7" s="20" t="inlineStr">
        <is>
          <t xml:space="preserve">     De cada S/ 100 que vendiste, te quedaron (S/)</t>
        </is>
      </c>
      <c r="B7" s="27">
        <f>IF(B17&gt;0,B56/B17*100,"")</f>
        <v/>
      </c>
    </row>
    <row r="8">
      <c r="A8" s="25" t="inlineStr">
        <is>
          <t>2. Lo que tienes que vender al día para no perder</t>
        </is>
      </c>
      <c r="B8" s="26">
        <f>IF(B17&gt;0,IF(B53&gt;0,ROUNDUP(B58,0),"No alcanza: revisa precio o costo"),"")</f>
        <v/>
      </c>
      <c r="C8" s="22" t="inlineStr">
        <is>
          <t>(Fijos + publicidad) ÷ margen ÷ días que abres. Redondeado hacia arriba.</t>
        </is>
      </c>
    </row>
    <row r="9">
      <c r="A9" s="20" t="inlineStr">
        <is>
          <t xml:space="preserve">     Son estas ventas al día, con tu ticket</t>
        </is>
      </c>
      <c r="B9" s="28">
        <f>IF(AND(ISNUMBER(B8),B20&gt;0),ROUNDUP(B58/B20,0),"")</f>
        <v/>
      </c>
    </row>
    <row r="10">
      <c r="A10" s="20" t="inlineStr">
        <is>
          <t xml:space="preserve">     Hoy vendes en promedio al día</t>
        </is>
      </c>
      <c r="B10" s="29">
        <f>IF(B17&gt;0,IF(B61&gt;0,B17/B61,B17/MAX(1,B18)),"")</f>
        <v/>
      </c>
      <c r="C10" s="22" t="inlineStr">
        <is>
          <t>Ventas ÷ días con cierre anotado (o ÷ días que abres, si no usas el cierre).</t>
        </is>
      </c>
    </row>
    <row r="11">
      <c r="A11" s="25" t="inlineStr">
        <is>
          <t>3. Lo máximo que puedes pagar por un cliente nuevo</t>
        </is>
      </c>
      <c r="B11" s="26">
        <f>IF(AND(B17&gt;0,B20&gt;0),IF(B59&gt;0,ROUNDDOWN(B60,0),0),"")</f>
        <v/>
      </c>
      <c r="C11" s="22" t="inlineStr">
        <is>
          <t>Lo que te deja un cliente nuevo × (1 − lo que quieres guardarte). Redondeado hacia abajo.</t>
        </is>
      </c>
    </row>
    <row r="12">
      <c r="A12" s="20" t="inlineStr">
        <is>
          <t xml:space="preserve">     Tu techo: lo que te deja un cliente nuevo</t>
        </is>
      </c>
      <c r="B12" s="30">
        <f>IF(AND(B17&gt;0,B20&gt;0),B59,"")</f>
        <v/>
      </c>
      <c r="C12" s="22" t="inlineStr">
        <is>
          <t>Si pagas más que esto por traer un cliente, pierdes con cada uno.</t>
        </is>
      </c>
    </row>
    <row r="13">
      <c r="A13" s="20" t="inlineStr">
        <is>
          <t xml:space="preserve">     Lo que te costó cada cliente que llegó por anuncio</t>
        </is>
      </c>
      <c r="B13" s="30">
        <f>IF(B33&gt;0,B32/B33,"")</f>
        <v/>
      </c>
    </row>
    <row r="14">
      <c r="A14" s="20" t="inlineStr">
        <is>
          <t xml:space="preserve">     ¿Cómo vas?</t>
        </is>
      </c>
      <c r="B14" s="31">
        <f>IF(B13="","",IF(B13&lt;=B60+0.000001,"Dentro de tu máximo",IF(B13&lt;=B59+0.000001,"Zona fina: casi no te queda","Pagas más de lo que te deja")))</f>
        <v/>
      </c>
    </row>
    <row r="16">
      <c r="A16" s="23" t="inlineStr">
        <is>
          <t>EL MES · lo que vendió</t>
        </is>
      </c>
      <c r="B16" s="24" t="n"/>
      <c r="C16" s="24" t="n"/>
    </row>
    <row r="17">
      <c r="A17" s="20" t="inlineStr">
        <is>
          <t>Ventas del mes (S/)</t>
        </is>
      </c>
      <c r="B17" s="32" t="n">
        <v>30000</v>
      </c>
    </row>
    <row r="18">
      <c r="A18" s="20" t="inlineStr">
        <is>
          <t>Días que abres en el mes</t>
        </is>
      </c>
      <c r="B18" s="33" t="n">
        <v>30</v>
      </c>
    </row>
    <row r="19">
      <c r="A19" s="20" t="inlineStr">
        <is>
          <t>Cuentas, citas o pedidos del mes</t>
        </is>
      </c>
      <c r="B19" s="33" t="n">
        <v>250</v>
      </c>
    </row>
    <row r="20">
      <c r="A20" s="20" t="inlineStr">
        <is>
          <t>Ticket promedio: lo que te paga un cliente cada vez (S/)</t>
        </is>
      </c>
      <c r="B20" s="34">
        <f>IFERROR(B17/B19,0)</f>
        <v/>
      </c>
      <c r="C20" s="22" t="inlineStr">
        <is>
          <t>Ventas ÷ cuentas.</t>
        </is>
      </c>
    </row>
    <row r="21">
      <c r="A21" s="20" t="inlineStr">
        <is>
          <t>IGV incluido en tus precios (%)</t>
        </is>
      </c>
      <c r="B21" s="35" t="n">
        <v>0</v>
      </c>
    </row>
    <row r="23">
      <c r="A23" s="23" t="inlineStr">
        <is>
          <t>LO QUE SE VA CON CADA VENTA</t>
        </is>
      </c>
      <c r="B23" s="24" t="n"/>
      <c r="C23" s="24" t="n"/>
    </row>
    <row r="24">
      <c r="A24" s="20" t="inlineStr">
        <is>
          <t>Costo de lo vendido (% de tus ventas)</t>
        </is>
      </c>
      <c r="B24" s="35" t="n">
        <v>3</v>
      </c>
    </row>
    <row r="25">
      <c r="A25" s="20" t="inlineStr">
        <is>
          <t>Cobrado con tarjeta en el mes (S/)</t>
        </is>
      </c>
      <c r="B25" s="32" t="n">
        <v>9000</v>
      </c>
    </row>
    <row r="26">
      <c r="A26" s="20" t="inlineStr">
        <is>
          <t>Comisión de tarjeta (%)</t>
        </is>
      </c>
      <c r="B26" s="35" t="n">
        <v>4</v>
      </c>
      <c r="C26" s="22" t="inlineStr">
        <is>
          <t>Inventada. La tuya sale en tu liquidación.</t>
        </is>
      </c>
    </row>
    <row r="27">
      <c r="A27" s="20" t="inlineStr">
        <is>
          <t>Vendido por apps de delivery (S/)</t>
        </is>
      </c>
      <c r="B27" s="32" t="n">
        <v>0</v>
      </c>
    </row>
    <row r="28">
      <c r="A28" s="20" t="inlineStr">
        <is>
          <t>Comisión de las apps (%)</t>
        </is>
      </c>
      <c r="B28" s="35" t="n">
        <v>0</v>
      </c>
    </row>
    <row r="29">
      <c r="A29" s="20" t="inlineStr">
        <is>
          <t>Courier y envíos que pagas tú (S/)</t>
        </is>
      </c>
      <c r="B29" s="32" t="n">
        <v>0</v>
      </c>
    </row>
    <row r="31">
      <c r="A31" s="23" t="inlineStr">
        <is>
          <t>LO QUE PAGAS PARA QUE TE COMPREN</t>
        </is>
      </c>
      <c r="B31" s="24" t="n"/>
      <c r="C31" s="24" t="n"/>
    </row>
    <row r="32">
      <c r="A32" s="20" t="inlineStr">
        <is>
          <t>Publicidad del mes (S/)</t>
        </is>
      </c>
      <c r="B32" s="32" t="n">
        <v>1500</v>
      </c>
    </row>
    <row r="33">
      <c r="A33" s="20" t="inlineStr">
        <is>
          <t>Clientes nuevos que llegaron por anuncio</t>
        </is>
      </c>
      <c r="B33" s="33" t="n">
        <v>25</v>
      </c>
    </row>
    <row r="35">
      <c r="A35" s="23" t="inlineStr">
        <is>
          <t>LO QUE PAGAS AUNQUE NO VENDAS</t>
        </is>
      </c>
      <c r="B35" s="24" t="n"/>
      <c r="C35" s="24" t="n"/>
    </row>
    <row r="36">
      <c r="A36" s="20" t="inlineStr">
        <is>
          <t>Alquiler (S/)</t>
        </is>
      </c>
      <c r="B36" s="32" t="n">
        <v>8000</v>
      </c>
    </row>
    <row r="37">
      <c r="A37" s="20" t="inlineStr">
        <is>
          <t>Sueldos, incluido el tuyo (S/)</t>
        </is>
      </c>
      <c r="B37" s="32" t="n">
        <v>10000</v>
      </c>
    </row>
    <row r="38">
      <c r="A38" s="20" t="inlineStr">
        <is>
          <t>Luz, agua, internet y teléfono (S/)</t>
        </is>
      </c>
      <c r="B38" s="32" t="n">
        <v>2500</v>
      </c>
    </row>
    <row r="39">
      <c r="A39" s="20" t="inlineStr">
        <is>
          <t>Otros fijos (S/)</t>
        </is>
      </c>
      <c r="B39" s="32" t="n">
        <v>2000</v>
      </c>
    </row>
    <row r="40">
      <c r="A40" s="20" t="inlineStr">
        <is>
          <t>Total de fijos</t>
        </is>
      </c>
      <c r="B40" s="29">
        <f>SUM(B36:B39)</f>
        <v/>
      </c>
    </row>
    <row r="42">
      <c r="A42" s="23" t="inlineStr">
        <is>
          <t>EL CLIENTE NUEVO</t>
        </is>
      </c>
      <c r="B42" s="24" t="n"/>
      <c r="C42" s="24" t="n"/>
    </row>
    <row r="43">
      <c r="A43" s="20" t="inlineStr">
        <is>
          <t>¿Cuántas veces te compra en sus primeros 3 meses?</t>
        </is>
      </c>
      <c r="B43" s="36" t="n">
        <v>3</v>
      </c>
    </row>
    <row r="44">
      <c r="A44" s="20" t="inlineStr">
        <is>
          <t>De lo que te deja, ¿cuánto quieres guardarte? (%)</t>
        </is>
      </c>
      <c r="B44" s="35" t="n">
        <v>30</v>
      </c>
    </row>
    <row r="46">
      <c r="A46" s="23" t="inlineStr">
        <is>
          <t>LA CUENTA · no se toca</t>
        </is>
      </c>
      <c r="B46" s="24" t="n"/>
      <c r="C46" s="24" t="n"/>
    </row>
    <row r="47">
      <c r="A47" s="20" t="inlineStr">
        <is>
          <t>Parte de IGV</t>
        </is>
      </c>
      <c r="B47" s="29">
        <f>B17-B17/(1+B21/100)</f>
        <v/>
      </c>
    </row>
    <row r="48">
      <c r="A48" s="20" t="inlineStr">
        <is>
          <t>Costo de lo vendido</t>
        </is>
      </c>
      <c r="B48" s="29">
        <f>B17*B24/100</f>
        <v/>
      </c>
    </row>
    <row r="49">
      <c r="A49" s="20" t="inlineStr">
        <is>
          <t>Comisión de tarjeta</t>
        </is>
      </c>
      <c r="B49" s="29">
        <f>B25*B26/100</f>
        <v/>
      </c>
    </row>
    <row r="50">
      <c r="A50" s="20" t="inlineStr">
        <is>
          <t>Comisión de apps</t>
        </is>
      </c>
      <c r="B50" s="29">
        <f>B27*B28/100</f>
        <v/>
      </c>
    </row>
    <row r="51">
      <c r="A51" s="20" t="inlineStr">
        <is>
          <t>Courier y envíos</t>
        </is>
      </c>
      <c r="B51" s="29">
        <f>N(B29)</f>
        <v/>
      </c>
    </row>
    <row r="52">
      <c r="A52" s="20" t="inlineStr">
        <is>
          <t>Te dejan tus ventas (antes de publicidad y fijos)</t>
        </is>
      </c>
      <c r="B52" s="29">
        <f>B17-B47-B48-B49-B50-B51</f>
        <v/>
      </c>
    </row>
    <row r="53">
      <c r="A53" s="20" t="inlineStr">
        <is>
          <t>Margen (% de tus ventas)</t>
        </is>
      </c>
      <c r="B53" s="37">
        <f>IF(B17&gt;0,B52/B17*100,0)</f>
        <v/>
      </c>
    </row>
    <row r="54">
      <c r="A54" s="20" t="inlineStr">
        <is>
          <t>Publicidad</t>
        </is>
      </c>
      <c r="B54" s="29">
        <f>N(B32)</f>
        <v/>
      </c>
    </row>
    <row r="55">
      <c r="A55" s="20" t="inlineStr">
        <is>
          <t>Fijos (del mes, o la parte de los días que llevas)</t>
        </is>
      </c>
      <c r="B55" s="29">
        <f>B40*B62</f>
        <v/>
      </c>
    </row>
    <row r="56">
      <c r="A56" s="20" t="inlineStr">
        <is>
          <t>Te quedó</t>
        </is>
      </c>
      <c r="B56" s="29">
        <f>B52-B54-B55</f>
        <v/>
      </c>
    </row>
    <row r="57">
      <c r="A57" s="20" t="inlineStr">
        <is>
          <t>Para no perder, al mes</t>
        </is>
      </c>
      <c r="B57" s="29">
        <f>IF(AND(B17&gt;0,B53&gt;0),(B40+B54)/(B53/100),"")</f>
        <v/>
      </c>
    </row>
    <row r="58">
      <c r="A58" s="20" t="inlineStr">
        <is>
          <t>Para no perder, al día</t>
        </is>
      </c>
      <c r="B58" s="30">
        <f>IF(ISNUMBER(B57),B57/MAX(1,B18),"")</f>
        <v/>
      </c>
    </row>
    <row r="59">
      <c r="A59" s="20" t="inlineStr">
        <is>
          <t>Lo que te deja un cliente nuevo (techo)</t>
        </is>
      </c>
      <c r="B59" s="30">
        <f>B20*B53/100*MAX(1,B43)</f>
        <v/>
      </c>
    </row>
    <row r="60">
      <c r="A60" s="20" t="inlineStr">
        <is>
          <t>Máximo por cliente nuevo, antes de redondear</t>
        </is>
      </c>
      <c r="B60" s="30">
        <f>MAX(0,B59)*(1-B44/100)</f>
        <v/>
      </c>
    </row>
    <row r="61">
      <c r="A61" s="20" t="inlineStr">
        <is>
          <t>Días con cierre anotado</t>
        </is>
      </c>
      <c r="B61" s="28" t="n">
        <v>0</v>
      </c>
      <c r="C61" s="22" t="inlineStr">
        <is>
          <t>El ejemplo es un mes completo.</t>
        </is>
      </c>
    </row>
    <row r="62">
      <c r="A62" s="20" t="inlineStr">
        <is>
          <t>Parte del mes que llevas</t>
        </is>
      </c>
      <c r="B62" s="27">
        <f>IF(B61&gt;0,MIN(1,B61/MAX(1,B18)),1)</f>
        <v/>
      </c>
      <c r="C62" s="22" t="inlineStr">
        <is>
          <t>1 = mes completo. Sin cierres anotados, se toma el mes completo.</t>
        </is>
      </c>
    </row>
  </sheetData>
  <mergeCells count="1">
    <mergeCell ref="A2:C2"/>
  </mergeCells>
  <conditionalFormatting sqref="B14">
    <cfRule type="cellIs" priority="1" operator="equal" dxfId="0">
      <formula>"Pagas más de lo que te deja"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6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0" customWidth="1" min="1" max="1"/>
    <col width="20" customWidth="1" min="2" max="2"/>
    <col width="62" customWidth="1" min="3" max="3"/>
  </cols>
  <sheetData>
    <row r="1">
      <c r="A1" s="38" t="inlineStr">
        <is>
          <t>EJEMPLO INVENTADO · Clínica o consultorio</t>
        </is>
      </c>
    </row>
    <row r="2" ht="30" customHeight="1">
      <c r="A2" s="39" t="inlineStr">
        <is>
          <t>Cifras redondas, inventadas para que veas una hoja llena. No son de ningún negocio real ni el promedio de ningún rubro. Tus números van en «Mis 3 números». No es asesoría contable ni tributaria.</t>
        </is>
      </c>
    </row>
    <row r="3">
      <c r="A3" s="20" t="inlineStr">
        <is>
          <t>Mes</t>
        </is>
      </c>
      <c r="B3" s="21" t="inlineStr">
        <is>
          <t>Ejemplo inventado</t>
        </is>
      </c>
    </row>
    <row r="5">
      <c r="A5" s="23" t="inlineStr">
        <is>
          <t>LOS 3 NÚMEROS DEL EJEMPLO</t>
        </is>
      </c>
      <c r="B5" s="24" t="n"/>
      <c r="C5" s="24" t="n"/>
    </row>
    <row r="6">
      <c r="A6" s="25" t="inlineStr">
        <is>
          <t>1. Cuánto te quedó en el mes (o a la fecha)</t>
        </is>
      </c>
      <c r="B6" s="26">
        <f>IF(B17&gt;0,B56,"Pon tus ventas")</f>
        <v/>
      </c>
      <c r="C6" s="22" t="inlineStr">
        <is>
          <t>Ventas − IGV − costo de lo vendido − comisiones − courier − publicidad − fijos. Si el mes va a medias, los fijos cuentan solo por los días que llevas anotados.</t>
        </is>
      </c>
    </row>
    <row r="7">
      <c r="A7" s="20" t="inlineStr">
        <is>
          <t xml:space="preserve">     De cada S/ 100 que vendiste, te quedaron (S/)</t>
        </is>
      </c>
      <c r="B7" s="27">
        <f>IF(B17&gt;0,B56/B17*100,"")</f>
        <v/>
      </c>
    </row>
    <row r="8">
      <c r="A8" s="25" t="inlineStr">
        <is>
          <t>2. Lo que tienes que vender al día para no perder</t>
        </is>
      </c>
      <c r="B8" s="26">
        <f>IF(B17&gt;0,IF(B53&gt;0,ROUNDUP(B58,0),"No alcanza: revisa precio o costo"),"")</f>
        <v/>
      </c>
      <c r="C8" s="22" t="inlineStr">
        <is>
          <t>(Fijos + publicidad) ÷ margen ÷ días que abres. Redondeado hacia arriba.</t>
        </is>
      </c>
    </row>
    <row r="9">
      <c r="A9" s="20" t="inlineStr">
        <is>
          <t xml:space="preserve">     Son estas ventas al día, con tu ticket</t>
        </is>
      </c>
      <c r="B9" s="28">
        <f>IF(AND(ISNUMBER(B8),B20&gt;0),ROUNDUP(B58/B20,0),"")</f>
        <v/>
      </c>
    </row>
    <row r="10">
      <c r="A10" s="20" t="inlineStr">
        <is>
          <t xml:space="preserve">     Hoy vendes en promedio al día</t>
        </is>
      </c>
      <c r="B10" s="29">
        <f>IF(B17&gt;0,IF(B61&gt;0,B17/B61,B17/MAX(1,B18)),"")</f>
        <v/>
      </c>
      <c r="C10" s="22" t="inlineStr">
        <is>
          <t>Ventas ÷ días con cierre anotado (o ÷ días que abres, si no usas el cierre).</t>
        </is>
      </c>
    </row>
    <row r="11">
      <c r="A11" s="25" t="inlineStr">
        <is>
          <t>3. Lo máximo que puedes pagar por un cliente nuevo</t>
        </is>
      </c>
      <c r="B11" s="26">
        <f>IF(AND(B17&gt;0,B20&gt;0),IF(B59&gt;0,ROUNDDOWN(B60,0),0),"")</f>
        <v/>
      </c>
      <c r="C11" s="22" t="inlineStr">
        <is>
          <t>Lo que te deja un cliente nuevo × (1 − lo que quieres guardarte). Redondeado hacia abajo.</t>
        </is>
      </c>
    </row>
    <row r="12">
      <c r="A12" s="20" t="inlineStr">
        <is>
          <t xml:space="preserve">     Tu techo: lo que te deja un cliente nuevo</t>
        </is>
      </c>
      <c r="B12" s="30">
        <f>IF(AND(B17&gt;0,B20&gt;0),B59,"")</f>
        <v/>
      </c>
      <c r="C12" s="22" t="inlineStr">
        <is>
          <t>Si pagas más que esto por traer un cliente, pierdes con cada uno.</t>
        </is>
      </c>
    </row>
    <row r="13">
      <c r="A13" s="20" t="inlineStr">
        <is>
          <t xml:space="preserve">     Lo que te costó cada cliente que llegó por anuncio</t>
        </is>
      </c>
      <c r="B13" s="30">
        <f>IF(B33&gt;0,B32/B33,"")</f>
        <v/>
      </c>
    </row>
    <row r="14">
      <c r="A14" s="20" t="inlineStr">
        <is>
          <t xml:space="preserve">     ¿Cómo vas?</t>
        </is>
      </c>
      <c r="B14" s="31">
        <f>IF(B13="","",IF(B13&lt;=B60+0.000001,"Dentro de tu máximo",IF(B13&lt;=B59+0.000001,"Zona fina: casi no te queda","Pagas más de lo que te deja")))</f>
        <v/>
      </c>
    </row>
    <row r="16">
      <c r="A16" s="23" t="inlineStr">
        <is>
          <t>EL MES · lo que vendió</t>
        </is>
      </c>
      <c r="B16" s="24" t="n"/>
      <c r="C16" s="24" t="n"/>
    </row>
    <row r="17">
      <c r="A17" s="20" t="inlineStr">
        <is>
          <t>Ventas del mes (S/)</t>
        </is>
      </c>
      <c r="B17" s="32" t="n">
        <v>45000</v>
      </c>
    </row>
    <row r="18">
      <c r="A18" s="20" t="inlineStr">
        <is>
          <t>Días que abres en el mes</t>
        </is>
      </c>
      <c r="B18" s="33" t="n">
        <v>24</v>
      </c>
    </row>
    <row r="19">
      <c r="A19" s="20" t="inlineStr">
        <is>
          <t>Cuentas, citas o pedidos del mes</t>
        </is>
      </c>
      <c r="B19" s="33" t="n">
        <v>300</v>
      </c>
    </row>
    <row r="20">
      <c r="A20" s="20" t="inlineStr">
        <is>
          <t>Ticket promedio: lo que te paga un cliente cada vez (S/)</t>
        </is>
      </c>
      <c r="B20" s="34">
        <f>IFERROR(B17/B19,0)</f>
        <v/>
      </c>
      <c r="C20" s="22" t="inlineStr">
        <is>
          <t>Ventas ÷ cuentas.</t>
        </is>
      </c>
    </row>
    <row r="21">
      <c r="A21" s="20" t="inlineStr">
        <is>
          <t>IGV incluido en tus precios (%)</t>
        </is>
      </c>
      <c r="B21" s="35" t="n">
        <v>0</v>
      </c>
    </row>
    <row r="23">
      <c r="A23" s="23" t="inlineStr">
        <is>
          <t>LO QUE SE VA CON CADA VENTA</t>
        </is>
      </c>
      <c r="B23" s="24" t="n"/>
      <c r="C23" s="24" t="n"/>
    </row>
    <row r="24">
      <c r="A24" s="20" t="inlineStr">
        <is>
          <t>Costo de lo vendido (% de tus ventas)</t>
        </is>
      </c>
      <c r="B24" s="35" t="n">
        <v>12</v>
      </c>
    </row>
    <row r="25">
      <c r="A25" s="20" t="inlineStr">
        <is>
          <t>Cobrado con tarjeta en el mes (S/)</t>
        </is>
      </c>
      <c r="B25" s="32" t="n">
        <v>20000</v>
      </c>
    </row>
    <row r="26">
      <c r="A26" s="20" t="inlineStr">
        <is>
          <t>Comisión de tarjeta (%)</t>
        </is>
      </c>
      <c r="B26" s="35" t="n">
        <v>4</v>
      </c>
      <c r="C26" s="22" t="inlineStr">
        <is>
          <t>Inventada. La tuya sale en tu liquidación.</t>
        </is>
      </c>
    </row>
    <row r="27">
      <c r="A27" s="20" t="inlineStr">
        <is>
          <t>Vendido por apps de delivery (S/)</t>
        </is>
      </c>
      <c r="B27" s="32" t="n">
        <v>0</v>
      </c>
    </row>
    <row r="28">
      <c r="A28" s="20" t="inlineStr">
        <is>
          <t>Comisión de las apps (%)</t>
        </is>
      </c>
      <c r="B28" s="35" t="n">
        <v>0</v>
      </c>
    </row>
    <row r="29">
      <c r="A29" s="20" t="inlineStr">
        <is>
          <t>Courier y envíos que pagas tú (S/)</t>
        </is>
      </c>
      <c r="B29" s="32" t="n">
        <v>0</v>
      </c>
    </row>
    <row r="31">
      <c r="A31" s="23" t="inlineStr">
        <is>
          <t>LO QUE PAGAS PARA QUE TE COMPREN</t>
        </is>
      </c>
      <c r="B31" s="24" t="n"/>
      <c r="C31" s="24" t="n"/>
    </row>
    <row r="32">
      <c r="A32" s="20" t="inlineStr">
        <is>
          <t>Publicidad del mes (S/)</t>
        </is>
      </c>
      <c r="B32" s="32" t="n">
        <v>3000</v>
      </c>
    </row>
    <row r="33">
      <c r="A33" s="20" t="inlineStr">
        <is>
          <t>Clientes nuevos que llegaron por anuncio</t>
        </is>
      </c>
      <c r="B33" s="33" t="n">
        <v>40</v>
      </c>
    </row>
    <row r="35">
      <c r="A35" s="23" t="inlineStr">
        <is>
          <t>LO QUE PAGAS AUNQUE NO VENDAS</t>
        </is>
      </c>
      <c r="B35" s="24" t="n"/>
      <c r="C35" s="24" t="n"/>
    </row>
    <row r="36">
      <c r="A36" s="20" t="inlineStr">
        <is>
          <t>Alquiler (S/)</t>
        </is>
      </c>
      <c r="B36" s="32" t="n">
        <v>5000</v>
      </c>
    </row>
    <row r="37">
      <c r="A37" s="20" t="inlineStr">
        <is>
          <t>Sueldos, incluido el tuyo (S/)</t>
        </is>
      </c>
      <c r="B37" s="32" t="n">
        <v>20000</v>
      </c>
    </row>
    <row r="38">
      <c r="A38" s="20" t="inlineStr">
        <is>
          <t>Luz, agua, internet y teléfono (S/)</t>
        </is>
      </c>
      <c r="B38" s="32" t="n">
        <v>1500</v>
      </c>
    </row>
    <row r="39">
      <c r="A39" s="20" t="inlineStr">
        <is>
          <t>Otros fijos (S/)</t>
        </is>
      </c>
      <c r="B39" s="32" t="n">
        <v>2500</v>
      </c>
    </row>
    <row r="40">
      <c r="A40" s="20" t="inlineStr">
        <is>
          <t>Total de fijos</t>
        </is>
      </c>
      <c r="B40" s="29">
        <f>SUM(B36:B39)</f>
        <v/>
      </c>
    </row>
    <row r="42">
      <c r="A42" s="23" t="inlineStr">
        <is>
          <t>EL CLIENTE NUEVO</t>
        </is>
      </c>
      <c r="B42" s="24" t="n"/>
      <c r="C42" s="24" t="n"/>
    </row>
    <row r="43">
      <c r="A43" s="20" t="inlineStr">
        <is>
          <t>¿Cuántas veces te compra en sus primeros 3 meses?</t>
        </is>
      </c>
      <c r="B43" s="36" t="n">
        <v>2</v>
      </c>
    </row>
    <row r="44">
      <c r="A44" s="20" t="inlineStr">
        <is>
          <t>De lo que te deja, ¿cuánto quieres guardarte? (%)</t>
        </is>
      </c>
      <c r="B44" s="35" t="n">
        <v>30</v>
      </c>
    </row>
    <row r="46">
      <c r="A46" s="23" t="inlineStr">
        <is>
          <t>LA CUENTA · no se toca</t>
        </is>
      </c>
      <c r="B46" s="24" t="n"/>
      <c r="C46" s="24" t="n"/>
    </row>
    <row r="47">
      <c r="A47" s="20" t="inlineStr">
        <is>
          <t>Parte de IGV</t>
        </is>
      </c>
      <c r="B47" s="29">
        <f>B17-B17/(1+B21/100)</f>
        <v/>
      </c>
    </row>
    <row r="48">
      <c r="A48" s="20" t="inlineStr">
        <is>
          <t>Costo de lo vendido</t>
        </is>
      </c>
      <c r="B48" s="29">
        <f>B17*B24/100</f>
        <v/>
      </c>
    </row>
    <row r="49">
      <c r="A49" s="20" t="inlineStr">
        <is>
          <t>Comisión de tarjeta</t>
        </is>
      </c>
      <c r="B49" s="29">
        <f>B25*B26/100</f>
        <v/>
      </c>
    </row>
    <row r="50">
      <c r="A50" s="20" t="inlineStr">
        <is>
          <t>Comisión de apps</t>
        </is>
      </c>
      <c r="B50" s="29">
        <f>B27*B28/100</f>
        <v/>
      </c>
    </row>
    <row r="51">
      <c r="A51" s="20" t="inlineStr">
        <is>
          <t>Courier y envíos</t>
        </is>
      </c>
      <c r="B51" s="29">
        <f>N(B29)</f>
        <v/>
      </c>
    </row>
    <row r="52">
      <c r="A52" s="20" t="inlineStr">
        <is>
          <t>Te dejan tus ventas (antes de publicidad y fijos)</t>
        </is>
      </c>
      <c r="B52" s="29">
        <f>B17-B47-B48-B49-B50-B51</f>
        <v/>
      </c>
    </row>
    <row r="53">
      <c r="A53" s="20" t="inlineStr">
        <is>
          <t>Margen (% de tus ventas)</t>
        </is>
      </c>
      <c r="B53" s="37">
        <f>IF(B17&gt;0,B52/B17*100,0)</f>
        <v/>
      </c>
    </row>
    <row r="54">
      <c r="A54" s="20" t="inlineStr">
        <is>
          <t>Publicidad</t>
        </is>
      </c>
      <c r="B54" s="29">
        <f>N(B32)</f>
        <v/>
      </c>
    </row>
    <row r="55">
      <c r="A55" s="20" t="inlineStr">
        <is>
          <t>Fijos (del mes, o la parte de los días que llevas)</t>
        </is>
      </c>
      <c r="B55" s="29">
        <f>B40*B62</f>
        <v/>
      </c>
    </row>
    <row r="56">
      <c r="A56" s="20" t="inlineStr">
        <is>
          <t>Te quedó</t>
        </is>
      </c>
      <c r="B56" s="29">
        <f>B52-B54-B55</f>
        <v/>
      </c>
    </row>
    <row r="57">
      <c r="A57" s="20" t="inlineStr">
        <is>
          <t>Para no perder, al mes</t>
        </is>
      </c>
      <c r="B57" s="29">
        <f>IF(AND(B17&gt;0,B53&gt;0),(B40+B54)/(B53/100),"")</f>
        <v/>
      </c>
    </row>
    <row r="58">
      <c r="A58" s="20" t="inlineStr">
        <is>
          <t>Para no perder, al día</t>
        </is>
      </c>
      <c r="B58" s="30">
        <f>IF(ISNUMBER(B57),B57/MAX(1,B18),"")</f>
        <v/>
      </c>
    </row>
    <row r="59">
      <c r="A59" s="20" t="inlineStr">
        <is>
          <t>Lo que te deja un cliente nuevo (techo)</t>
        </is>
      </c>
      <c r="B59" s="30">
        <f>B20*B53/100*MAX(1,B43)</f>
        <v/>
      </c>
    </row>
    <row r="60">
      <c r="A60" s="20" t="inlineStr">
        <is>
          <t>Máximo por cliente nuevo, antes de redondear</t>
        </is>
      </c>
      <c r="B60" s="30">
        <f>MAX(0,B59)*(1-B44/100)</f>
        <v/>
      </c>
    </row>
    <row r="61">
      <c r="A61" s="20" t="inlineStr">
        <is>
          <t>Días con cierre anotado</t>
        </is>
      </c>
      <c r="B61" s="28" t="n">
        <v>0</v>
      </c>
      <c r="C61" s="22" t="inlineStr">
        <is>
          <t>El ejemplo es un mes completo.</t>
        </is>
      </c>
    </row>
    <row r="62">
      <c r="A62" s="20" t="inlineStr">
        <is>
          <t>Parte del mes que llevas</t>
        </is>
      </c>
      <c r="B62" s="27">
        <f>IF(B61&gt;0,MIN(1,B61/MAX(1,B18)),1)</f>
        <v/>
      </c>
      <c r="C62" s="22" t="inlineStr">
        <is>
          <t>1 = mes completo. Sin cierres anotados, se toma el mes completo.</t>
        </is>
      </c>
    </row>
  </sheetData>
  <mergeCells count="1">
    <mergeCell ref="A2:C2"/>
  </mergeCells>
  <conditionalFormatting sqref="B14">
    <cfRule type="cellIs" priority="1" operator="equal" dxfId="0">
      <formula>"Pagas más de lo que te deja"</formula>
    </cfRule>
  </conditionalFormatting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Cómo se calcula</t>
        </is>
      </c>
    </row>
    <row r="2">
      <c r="A2" s="2" t="inlineStr"/>
    </row>
    <row r="3">
      <c r="A3" s="2" t="inlineStr">
        <is>
          <t>Número 1 · te quedó = ventas − IGV (ventas − ventas ÷ (1 + IGV)) − costo de lo vendido − comisión de tarjeta − comisión de apps − courier − publicidad − fijos.</t>
        </is>
      </c>
    </row>
    <row r="4">
      <c r="A4" s="2" t="inlineStr">
        <is>
          <t>Número 2 · vender al día = (fijos + publicidad) ÷ margen ÷ días que abres. Margen = lo que te dejan tus ventas antes de publicidad y fijos ÷ ventas.</t>
        </is>
      </c>
    </row>
    <row r="5">
      <c r="A5" s="2" t="inlineStr">
        <is>
          <t>Número 3 · por cliente nuevo = ticket × margen × compras en 3 meses × (1 − lo que quieres guardarte). Sin guardarte nada, es tu techo.</t>
        </is>
      </c>
    </row>
    <row r="6">
      <c r="A6" s="2" t="inlineStr"/>
    </row>
    <row r="7">
      <c r="A7" s="3" t="inlineStr">
        <is>
          <t>En Google Sheets</t>
        </is>
      </c>
    </row>
    <row r="8">
      <c r="A8" s="2" t="inlineStr">
        <is>
          <t>1. Sube este archivo a tu Google Drive: Nuevo → Subir archivo (en la app del celular, Nuevo → Subir).</t>
        </is>
      </c>
    </row>
    <row r="9">
      <c r="A9" s="2" t="inlineStr">
        <is>
          <t>2. Ábrelo desde Drive y se abre en Hojas de cálculo de Google, con sus fórmulas. Para usarlo cada mes, haz una copia y borra lo amarillo del cierre.</t>
        </is>
      </c>
    </row>
    <row r="10">
      <c r="A10" s="2" t="inlineStr"/>
    </row>
    <row r="11">
      <c r="A11" s="3" t="inlineStr">
        <is>
          <t>No es asesoría contable ni tributaria. Es una cuenta de caja para que veas tu plata. El IGV, la renta y lo que declaras, con tu contador.</t>
        </is>
      </c>
    </row>
    <row r="12">
      <c r="A12" s="2" t="inlineStr">
        <is>
          <t>«Cierre del día» y «Mis 3 números» vienen vacías. Las hojas «Ej.» son inventadas: ningún número es de un negocio real.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2026-10-07T00:12:18Z</dcterms:created>
  <dcterms:modified xmlns:dcterms="http://purl.org/dc/terms/" xmlns:xsi="http://www.w3.org/2001/XMLSchema-instance" xsi:type="dcterms:W3CDTF">2026-10-07T00:12:18Z</dcterms:modified>
</cp:coreProperties>
</file>